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ALERSODC2K12\tecnico\MS_PATRIMONIO\_CSA parte I+sub_D.Lgs. 36_2023\Linee Guida SUB+allegati_36-2023\"/>
    </mc:Choice>
  </mc:AlternateContent>
  <xr:revisionPtr revIDLastSave="0" documentId="13_ncr:1_{A13BD50E-E476-4EA2-917B-15E5EBEAE9D0}" xr6:coauthVersionLast="47" xr6:coauthVersionMax="47" xr10:uidLastSave="{00000000-0000-0000-0000-000000000000}"/>
  <bookViews>
    <workbookView xWindow="-120" yWindow="-120" windowWidth="29040" windowHeight="17520" xr2:uid="{06BD7B60-5505-4DD3-BF1A-2B5085414080}"/>
  </bookViews>
  <sheets>
    <sheet name="mod.D_prezzi" sheetId="4" r:id="rId1"/>
  </sheets>
  <definedNames>
    <definedName name="_xlnm.Print_Area" localSheetId="0">mod.D_prezzi!$A$1:$L$114</definedName>
    <definedName name="_xlnm.Print_Titles" localSheetId="0">mod.D_prezzi!$2:$6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1" i="4" l="1"/>
  <c r="E44" i="4"/>
  <c r="G44" i="4" s="1"/>
  <c r="E43" i="4"/>
  <c r="G43" i="4" s="1"/>
  <c r="E42" i="4"/>
  <c r="G42" i="4" s="1"/>
  <c r="E41" i="4"/>
  <c r="G41" i="4" s="1"/>
  <c r="E40" i="4"/>
  <c r="G40" i="4" s="1"/>
  <c r="E39" i="4"/>
  <c r="G39" i="4" s="1"/>
  <c r="E38" i="4"/>
  <c r="G38" i="4" s="1"/>
  <c r="E37" i="4"/>
  <c r="G37" i="4" s="1"/>
  <c r="E36" i="4"/>
  <c r="G36" i="4" s="1"/>
  <c r="I36" i="4" s="1"/>
  <c r="C105" i="4"/>
  <c r="C103" i="4"/>
  <c r="C101" i="4"/>
  <c r="X75" i="4"/>
  <c r="R75" i="4"/>
  <c r="O75" i="4"/>
  <c r="AI74" i="4"/>
  <c r="N74" i="4"/>
  <c r="R74" i="4" s="1"/>
  <c r="S74" i="4" s="1"/>
  <c r="G74" i="4"/>
  <c r="I74" i="4" s="1"/>
  <c r="AI73" i="4"/>
  <c r="N73" i="4"/>
  <c r="P73" i="4" s="1"/>
  <c r="G73" i="4"/>
  <c r="I73" i="4" s="1"/>
  <c r="AI72" i="4"/>
  <c r="N72" i="4"/>
  <c r="R72" i="4" s="1"/>
  <c r="S72" i="4" s="1"/>
  <c r="G72" i="4"/>
  <c r="I72" i="4" s="1"/>
  <c r="Q72" i="4" s="1"/>
  <c r="AI71" i="4"/>
  <c r="AB71" i="4"/>
  <c r="N71" i="4"/>
  <c r="R71" i="4" s="1"/>
  <c r="S71" i="4" s="1"/>
  <c r="G71" i="4"/>
  <c r="I71" i="4" s="1"/>
  <c r="AI70" i="4"/>
  <c r="AD70" i="4"/>
  <c r="N70" i="4"/>
  <c r="O70" i="4" s="1"/>
  <c r="G70" i="4"/>
  <c r="I70" i="4" s="1"/>
  <c r="V70" i="4" s="1"/>
  <c r="W70" i="4" s="1"/>
  <c r="AI69" i="4"/>
  <c r="AD69" i="4"/>
  <c r="N69" i="4"/>
  <c r="P69" i="4" s="1"/>
  <c r="G69" i="4"/>
  <c r="I69" i="4" s="1"/>
  <c r="AI68" i="4"/>
  <c r="AD68" i="4"/>
  <c r="N68" i="4"/>
  <c r="R68" i="4" s="1"/>
  <c r="S68" i="4" s="1"/>
  <c r="G68" i="4"/>
  <c r="I68" i="4" s="1"/>
  <c r="AI67" i="4"/>
  <c r="AD67" i="4"/>
  <c r="N67" i="4"/>
  <c r="R67" i="4" s="1"/>
  <c r="S67" i="4" s="1"/>
  <c r="G67" i="4"/>
  <c r="I67" i="4" s="1"/>
  <c r="AI66" i="4"/>
  <c r="AD66" i="4"/>
  <c r="N66" i="4"/>
  <c r="O66" i="4" s="1"/>
  <c r="G66" i="4"/>
  <c r="I66" i="4" s="1"/>
  <c r="V66" i="4" s="1"/>
  <c r="W66" i="4" s="1"/>
  <c r="G59" i="4"/>
  <c r="G58" i="4"/>
  <c r="I58" i="4" s="1"/>
  <c r="K58" i="4" s="1"/>
  <c r="L58" i="4" s="1"/>
  <c r="G57" i="4"/>
  <c r="I57" i="4" s="1"/>
  <c r="K57" i="4" s="1"/>
  <c r="L57" i="4" s="1"/>
  <c r="G56" i="4"/>
  <c r="I56" i="4" s="1"/>
  <c r="K56" i="4" s="1"/>
  <c r="L56" i="4" s="1"/>
  <c r="G55" i="4"/>
  <c r="I55" i="4" s="1"/>
  <c r="K55" i="4" s="1"/>
  <c r="L55" i="4" s="1"/>
  <c r="G54" i="4"/>
  <c r="I54" i="4" s="1"/>
  <c r="K54" i="4" s="1"/>
  <c r="L54" i="4" s="1"/>
  <c r="G53" i="4"/>
  <c r="I53" i="4" s="1"/>
  <c r="K53" i="4" s="1"/>
  <c r="L53" i="4" s="1"/>
  <c r="G52" i="4"/>
  <c r="I52" i="4" s="1"/>
  <c r="K52" i="4" s="1"/>
  <c r="L52" i="4" s="1"/>
  <c r="I51" i="4"/>
  <c r="K51" i="4" s="1"/>
  <c r="L51" i="4" s="1"/>
  <c r="C59" i="4"/>
  <c r="B59" i="4"/>
  <c r="A59" i="4"/>
  <c r="C58" i="4"/>
  <c r="B58" i="4"/>
  <c r="A58" i="4"/>
  <c r="C57" i="4"/>
  <c r="B57" i="4"/>
  <c r="A57" i="4"/>
  <c r="C56" i="4"/>
  <c r="B56" i="4"/>
  <c r="A56" i="4"/>
  <c r="C55" i="4"/>
  <c r="B55" i="4"/>
  <c r="A55" i="4"/>
  <c r="C54" i="4"/>
  <c r="B54" i="4"/>
  <c r="A54" i="4"/>
  <c r="C53" i="4"/>
  <c r="B53" i="4"/>
  <c r="A53" i="4"/>
  <c r="C52" i="4"/>
  <c r="B52" i="4"/>
  <c r="A52" i="4"/>
  <c r="C51" i="4"/>
  <c r="B51" i="4"/>
  <c r="A51" i="4"/>
  <c r="O60" i="4"/>
  <c r="AI59" i="4"/>
  <c r="N59" i="4"/>
  <c r="P59" i="4" s="1"/>
  <c r="AI58" i="4"/>
  <c r="N58" i="4"/>
  <c r="O58" i="4" s="1"/>
  <c r="AI57" i="4"/>
  <c r="N57" i="4"/>
  <c r="P57" i="4" s="1"/>
  <c r="AI56" i="4"/>
  <c r="AB56" i="4"/>
  <c r="N56" i="4"/>
  <c r="O56" i="4" s="1"/>
  <c r="AI55" i="4"/>
  <c r="AD55" i="4"/>
  <c r="N55" i="4"/>
  <c r="R55" i="4" s="1"/>
  <c r="S55" i="4" s="1"/>
  <c r="AI54" i="4"/>
  <c r="AD54" i="4"/>
  <c r="N54" i="4"/>
  <c r="O54" i="4" s="1"/>
  <c r="AI53" i="4"/>
  <c r="AD53" i="4"/>
  <c r="N53" i="4"/>
  <c r="R53" i="4" s="1"/>
  <c r="S53" i="4" s="1"/>
  <c r="AI52" i="4"/>
  <c r="AD52" i="4"/>
  <c r="N52" i="4"/>
  <c r="P52" i="4" s="1"/>
  <c r="AI51" i="4"/>
  <c r="AD51" i="4"/>
  <c r="N51" i="4"/>
  <c r="R51" i="4" s="1"/>
  <c r="S51" i="4" s="1"/>
  <c r="C99" i="4"/>
  <c r="C97" i="4"/>
  <c r="T74" i="4" l="1"/>
  <c r="AD71" i="4"/>
  <c r="Q70" i="4"/>
  <c r="R69" i="4"/>
  <c r="S69" i="4" s="1"/>
  <c r="T69" i="4" s="1"/>
  <c r="T72" i="4"/>
  <c r="T68" i="4"/>
  <c r="T71" i="4"/>
  <c r="K70" i="4"/>
  <c r="L70" i="4" s="1"/>
  <c r="Q66" i="4"/>
  <c r="K66" i="4"/>
  <c r="R73" i="4"/>
  <c r="S73" i="4" s="1"/>
  <c r="T73" i="4" s="1"/>
  <c r="P66" i="4"/>
  <c r="P70" i="4"/>
  <c r="O68" i="4"/>
  <c r="P68" i="4"/>
  <c r="O72" i="4"/>
  <c r="O74" i="4"/>
  <c r="P74" i="4"/>
  <c r="V67" i="4"/>
  <c r="W67" i="4" s="1"/>
  <c r="K67" i="4"/>
  <c r="L67" i="4" s="1"/>
  <c r="Q67" i="4"/>
  <c r="Q74" i="4"/>
  <c r="V74" i="4"/>
  <c r="W74" i="4" s="1"/>
  <c r="K74" i="4"/>
  <c r="L74" i="4" s="1"/>
  <c r="T67" i="4"/>
  <c r="Q69" i="4"/>
  <c r="V69" i="4"/>
  <c r="W69" i="4" s="1"/>
  <c r="K69" i="4"/>
  <c r="L69" i="4" s="1"/>
  <c r="V71" i="4"/>
  <c r="W71" i="4" s="1"/>
  <c r="K71" i="4"/>
  <c r="L71" i="4" s="1"/>
  <c r="Q71" i="4"/>
  <c r="Q68" i="4"/>
  <c r="V68" i="4"/>
  <c r="W68" i="4" s="1"/>
  <c r="K68" i="4"/>
  <c r="L68" i="4" s="1"/>
  <c r="Q73" i="4"/>
  <c r="V73" i="4"/>
  <c r="W73" i="4" s="1"/>
  <c r="K73" i="4"/>
  <c r="L73" i="4" s="1"/>
  <c r="O71" i="4"/>
  <c r="K72" i="4"/>
  <c r="L72" i="4" s="1"/>
  <c r="R66" i="4"/>
  <c r="S66" i="4" s="1"/>
  <c r="T66" i="4" s="1"/>
  <c r="P67" i="4"/>
  <c r="R70" i="4"/>
  <c r="S70" i="4" s="1"/>
  <c r="T70" i="4" s="1"/>
  <c r="P71" i="4"/>
  <c r="V72" i="4"/>
  <c r="W72" i="4" s="1"/>
  <c r="O67" i="4"/>
  <c r="O69" i="4"/>
  <c r="P72" i="4"/>
  <c r="O73" i="4"/>
  <c r="P55" i="4"/>
  <c r="P51" i="4"/>
  <c r="O55" i="4"/>
  <c r="R57" i="4"/>
  <c r="S57" i="4" s="1"/>
  <c r="T57" i="4" s="1"/>
  <c r="P56" i="4"/>
  <c r="P58" i="4"/>
  <c r="R52" i="4"/>
  <c r="S52" i="4" s="1"/>
  <c r="T52" i="4" s="1"/>
  <c r="R56" i="4"/>
  <c r="S56" i="4" s="1"/>
  <c r="T56" i="4" s="1"/>
  <c r="O52" i="4"/>
  <c r="O51" i="4"/>
  <c r="I59" i="4"/>
  <c r="K59" i="4" s="1"/>
  <c r="L59" i="4" s="1"/>
  <c r="L60" i="4" s="1"/>
  <c r="B88" i="4" s="1"/>
  <c r="AD56" i="4"/>
  <c r="O57" i="4"/>
  <c r="R58" i="4"/>
  <c r="S58" i="4" s="1"/>
  <c r="T58" i="4" s="1"/>
  <c r="O53" i="4"/>
  <c r="P54" i="4"/>
  <c r="R59" i="4"/>
  <c r="S59" i="4" s="1"/>
  <c r="P53" i="4"/>
  <c r="R54" i="4"/>
  <c r="S54" i="4" s="1"/>
  <c r="T54" i="4" s="1"/>
  <c r="Q51" i="4"/>
  <c r="V51" i="4"/>
  <c r="W51" i="4" s="1"/>
  <c r="V52" i="4"/>
  <c r="W52" i="4" s="1"/>
  <c r="Q52" i="4"/>
  <c r="V55" i="4"/>
  <c r="W55" i="4" s="1"/>
  <c r="Q55" i="4"/>
  <c r="V54" i="4"/>
  <c r="W54" i="4" s="1"/>
  <c r="Q54" i="4"/>
  <c r="V53" i="4"/>
  <c r="W53" i="4" s="1"/>
  <c r="Q53" i="4"/>
  <c r="V56" i="4"/>
  <c r="W56" i="4" s="1"/>
  <c r="Q56" i="4"/>
  <c r="V57" i="4"/>
  <c r="W57" i="4" s="1"/>
  <c r="Q57" i="4"/>
  <c r="T53" i="4"/>
  <c r="T51" i="4"/>
  <c r="T55" i="4"/>
  <c r="V58" i="4"/>
  <c r="W58" i="4" s="1"/>
  <c r="Q58" i="4"/>
  <c r="O59" i="4"/>
  <c r="L36" i="4"/>
  <c r="AI45" i="4"/>
  <c r="AI41" i="4"/>
  <c r="AI42" i="4"/>
  <c r="AI43" i="4"/>
  <c r="AI44" i="4"/>
  <c r="AI40" i="4"/>
  <c r="AI39" i="4"/>
  <c r="AI38" i="4"/>
  <c r="AI37" i="4"/>
  <c r="AI36" i="4"/>
  <c r="N36" i="4"/>
  <c r="AB41" i="4"/>
  <c r="AD37" i="4"/>
  <c r="AD38" i="4"/>
  <c r="AD39" i="4"/>
  <c r="AD40" i="4"/>
  <c r="AD36" i="4"/>
  <c r="N37" i="4"/>
  <c r="N38" i="4"/>
  <c r="N39" i="4"/>
  <c r="N40" i="4"/>
  <c r="N41" i="4"/>
  <c r="N42" i="4"/>
  <c r="N43" i="4"/>
  <c r="N44" i="4"/>
  <c r="L66" i="4" l="1"/>
  <c r="L75" i="4" s="1"/>
  <c r="C88" i="4" s="1"/>
  <c r="K75" i="4"/>
  <c r="C82" i="4" s="1"/>
  <c r="K60" i="4"/>
  <c r="B82" i="4" s="1"/>
  <c r="T59" i="4"/>
  <c r="V59" i="4"/>
  <c r="W59" i="4" s="1"/>
  <c r="Q59" i="4"/>
  <c r="X60" i="4"/>
  <c r="R60" i="4"/>
  <c r="K36" i="4"/>
  <c r="AJ45" i="4"/>
  <c r="AD41" i="4"/>
  <c r="O45" i="4"/>
  <c r="Q36" i="4" l="1"/>
  <c r="V36" i="4"/>
  <c r="O36" i="4"/>
  <c r="L37" i="4"/>
  <c r="L38" i="4"/>
  <c r="L39" i="4"/>
  <c r="L40" i="4"/>
  <c r="L41" i="4"/>
  <c r="L42" i="4"/>
  <c r="L43" i="4"/>
  <c r="L44" i="4"/>
  <c r="L45" i="4" l="1"/>
  <c r="Q37" i="4"/>
  <c r="Q38" i="4"/>
  <c r="K39" i="4"/>
  <c r="Q40" i="4"/>
  <c r="Q43" i="4"/>
  <c r="Q42" i="4"/>
  <c r="Q44" i="4"/>
  <c r="Q41" i="4"/>
  <c r="R36" i="4"/>
  <c r="S36" i="4" s="1"/>
  <c r="T36" i="4" s="1"/>
  <c r="P36" i="4"/>
  <c r="W36" i="4"/>
  <c r="A88" i="4" l="1"/>
  <c r="D88" i="4" s="1"/>
  <c r="I37" i="4"/>
  <c r="O44" i="4"/>
  <c r="V44" i="4"/>
  <c r="W44" i="4" s="1"/>
  <c r="V37" i="4"/>
  <c r="W37" i="4" s="1"/>
  <c r="I38" i="4"/>
  <c r="K38" i="4"/>
  <c r="K37" i="4"/>
  <c r="K41" i="4"/>
  <c r="K44" i="4"/>
  <c r="I44" i="4"/>
  <c r="O38" i="4"/>
  <c r="V38" i="4"/>
  <c r="W38" i="4" s="1"/>
  <c r="O40" i="4"/>
  <c r="V40" i="4"/>
  <c r="W40" i="4" s="1"/>
  <c r="O37" i="4"/>
  <c r="K40" i="4"/>
  <c r="V43" i="4"/>
  <c r="W43" i="4" s="1"/>
  <c r="O43" i="4"/>
  <c r="I42" i="4"/>
  <c r="V41" i="4"/>
  <c r="W41" i="4" s="1"/>
  <c r="O41" i="4"/>
  <c r="Q39" i="4"/>
  <c r="R45" i="4" s="1"/>
  <c r="O39" i="4"/>
  <c r="V39" i="4"/>
  <c r="W39" i="4" s="1"/>
  <c r="I43" i="4"/>
  <c r="V42" i="4"/>
  <c r="W42" i="4" s="1"/>
  <c r="K43" i="4"/>
  <c r="K42" i="4"/>
  <c r="O42" i="4"/>
  <c r="P44" i="4"/>
  <c r="K45" i="4" l="1"/>
  <c r="K46" i="4" s="1"/>
  <c r="R44" i="4"/>
  <c r="S44" i="4" s="1"/>
  <c r="T44" i="4" s="1"/>
  <c r="P38" i="4"/>
  <c r="R38" i="4"/>
  <c r="S38" i="4" s="1"/>
  <c r="T38" i="4" s="1"/>
  <c r="R40" i="4"/>
  <c r="S40" i="4" s="1"/>
  <c r="T40" i="4" s="1"/>
  <c r="P40" i="4"/>
  <c r="R43" i="4"/>
  <c r="S43" i="4" s="1"/>
  <c r="T43" i="4" s="1"/>
  <c r="P43" i="4"/>
  <c r="R37" i="4"/>
  <c r="S37" i="4" s="1"/>
  <c r="T37" i="4" s="1"/>
  <c r="P37" i="4"/>
  <c r="P41" i="4"/>
  <c r="P45" i="4"/>
  <c r="X45" i="4"/>
  <c r="P39" i="4"/>
  <c r="R41" i="4"/>
  <c r="S41" i="4" s="1"/>
  <c r="T41" i="4" s="1"/>
  <c r="R39" i="4"/>
  <c r="S39" i="4" s="1"/>
  <c r="T39" i="4" s="1"/>
  <c r="P42" i="4"/>
  <c r="R42" i="4"/>
  <c r="S42" i="4" s="1"/>
  <c r="T42" i="4" s="1"/>
  <c r="N45" i="4"/>
  <c r="I39" i="4"/>
  <c r="I40" i="4"/>
  <c r="I41" i="4"/>
  <c r="A82" i="4" l="1"/>
  <c r="D82" i="4" l="1"/>
</calcChain>
</file>

<file path=xl/sharedStrings.xml><?xml version="1.0" encoding="utf-8"?>
<sst xmlns="http://schemas.openxmlformats.org/spreadsheetml/2006/main" count="158" uniqueCount="97">
  <si>
    <t>%</t>
  </si>
  <si>
    <t>€</t>
  </si>
  <si>
    <t>C</t>
  </si>
  <si>
    <t>B</t>
  </si>
  <si>
    <t xml:space="preserve">Importo totale della parte d’opera da subappaltare – con riferimento ai prezzi del contratto d’appalto </t>
  </si>
  <si>
    <t>F</t>
  </si>
  <si>
    <t>D</t>
  </si>
  <si>
    <t xml:space="preserve">A </t>
  </si>
  <si>
    <t>U.M.</t>
  </si>
  <si>
    <t>€/U.M.</t>
  </si>
  <si>
    <t xml:space="preserve">Prezzo Unitario applicato al subappaltatore </t>
  </si>
  <si>
    <t xml:space="preserve">Prezzo Unitario del contratto relativo alle lavorazioni da subappaltare </t>
  </si>
  <si>
    <t>I</t>
  </si>
  <si>
    <t>SCONTO MEDIO APPLICATO AL SUBAPPALTATORE</t>
  </si>
  <si>
    <t xml:space="preserve">Quantità </t>
  </si>
  <si>
    <t>IL DIRETTORE DEI LAVORI</t>
  </si>
  <si>
    <t xml:space="preserve">Importo unitario
manodopera da subappaltare </t>
  </si>
  <si>
    <t>Modello D</t>
  </si>
  <si>
    <t>DICHIARA CHE:</t>
  </si>
  <si>
    <t>Costi della sicurezza da PSC
relativi alla parte d’opera da subappaltare</t>
  </si>
  <si>
    <t>(SPAZIO RISERVATO ALLA STAZIONE APPALTANTE)</t>
  </si>
  <si>
    <t>IL COORDINATORE DELLA SICUREZZA IN ESECUZIONE</t>
  </si>
  <si>
    <t>Unità di misura</t>
  </si>
  <si>
    <t>E = D - ribasso</t>
  </si>
  <si>
    <t>TABELLE GIUSTIFICATIVE DEI PREZZI</t>
  </si>
  <si>
    <t>L’APPALTATORE</t>
  </si>
  <si>
    <t>Documento informatico sottoscritto con firma digitale
(art. 24 D.Lgs. 82/2005)</t>
  </si>
  <si>
    <t xml:space="preserve">Articolo da Elenco Prezzi  </t>
  </si>
  <si>
    <t>Descrizione sintetica dell'articolo</t>
  </si>
  <si>
    <t>Quota parte del prezzo unitario netto relativo ai materiali e mezzi d’opera che l’Appaltatore fornisce al subappaltatore</t>
  </si>
  <si>
    <t>Ribasso % applicato al subappaltatore</t>
  </si>
  <si>
    <t>Prezzo Unitario da  
CONTRATTO D'APPALTO 
(netto)</t>
  </si>
  <si>
    <t>Prezzo Unitario da 
 PROGETTO 
(al lordo del ribasso d'asta)</t>
  </si>
  <si>
    <t>TABELLA E)  IMPORTO DEL CONTRATTO DI SUBAPPALTO</t>
  </si>
  <si>
    <t>CUP:</t>
  </si>
  <si>
    <t>CIG:</t>
  </si>
  <si>
    <t>LAVORI DI:</t>
  </si>
  <si>
    <t>APPALTATORE:</t>
  </si>
  <si>
    <t>SUBCONTRAENTE:</t>
  </si>
  <si>
    <t xml:space="preserve">1) le parti di lavoro da affidare rientrano nella categoria omogenea: </t>
  </si>
  <si>
    <t>dell'impresa appaltatrice</t>
  </si>
  <si>
    <t>consapevole delle sanzioni penali in caso di dichiarazioni false e della conseguente decadenza dei benefici eventualmente conseguiti ai sensi degli artt. 75 e 76 del D.P.R. 28/12/2000 n.445 e s.m.i., sotto la propria responsabilità, ai sensi degli artt. 46 e 47 del DPR 28.12.2000 n.445 e s.m.i.</t>
  </si>
  <si>
    <t>G=E-F</t>
  </si>
  <si>
    <t>H</t>
  </si>
  <si>
    <t>L</t>
  </si>
  <si>
    <t>E = D</t>
  </si>
  <si>
    <t>I = G x H</t>
  </si>
  <si>
    <t>L =I</t>
  </si>
  <si>
    <t xml:space="preserve">Prezzo Unitario  da  
CONTRATTO D'APPALTO 
</t>
  </si>
  <si>
    <t>Prezzo Unitario  da 
 PROGETTO 
(non soggetto a ribasso d'asta)</t>
  </si>
  <si>
    <t>Importo quota MANODOPERA della parte d’opera da subappaltare 
(con i prezzi del contratto  d’appalto)</t>
  </si>
  <si>
    <t>TABELLA C) COSTI SICUREZZA DA P.S.C. (non soggetti a ribasso)</t>
  </si>
  <si>
    <t>Prezzo Unitario  da 
 PSC 
(non soggetto a ribasso d'asta)</t>
  </si>
  <si>
    <t>Quota parte del prezzo unitario di materiali, mezzi d’opera e prestazioni elementari che rimane all’Appaltatore</t>
  </si>
  <si>
    <t>Quota parte del prezzo unitario relativo a prestazioni elementari che rimane all’Appaltatore</t>
  </si>
  <si>
    <t xml:space="preserve">Importo unitario
SICUREZZA da subappaltare </t>
  </si>
  <si>
    <t>Importo quota SICUREZZA della parte d’opera da subappaltare 
(con i prezzi del contratto  d’appalto)</t>
  </si>
  <si>
    <t>TABELLA D) IMPORTO DELLA PARTE D'OPERA DA SUBAPPALTARE CON RIFERIMENTO AI PREZZI DEL CONTRATTO PRINCIPALE APPALTO</t>
  </si>
  <si>
    <t>Importo LAVORI
della parte d’opera da subappaltare</t>
  </si>
  <si>
    <t>M = G x L</t>
  </si>
  <si>
    <t>N = H × L</t>
  </si>
  <si>
    <t>A = tot colonna M  tab. A</t>
  </si>
  <si>
    <t>A = tot colonna N  tab. A</t>
  </si>
  <si>
    <t>Importo LAVORI della parte d’opera da subappaltare 
(con i prezzi del contratto  d’appalto)</t>
  </si>
  <si>
    <t>Importo  
LAVORI riconosciuto al subappaltatore</t>
  </si>
  <si>
    <t xml:space="preserve">Importo 
MANODOPERA riconosciuta al subappaltatore </t>
  </si>
  <si>
    <t>Importo  
SICUREZZA riconosciuta al subappaltatore</t>
  </si>
  <si>
    <t>importo MANODOPERA
della parte d’opera da subappaltare</t>
  </si>
  <si>
    <t>B = tot colonna I tab. B</t>
  </si>
  <si>
    <t>C = tot colonna I tab. C</t>
  </si>
  <si>
    <t>D = A+B+C</t>
  </si>
  <si>
    <t>Importo LAVORI
del contratto di subappalto</t>
  </si>
  <si>
    <t>importo MANODOPERA
del contratto di subappalto</t>
  </si>
  <si>
    <t>Costi della sicurezza da PSC
del contratto di subappalto</t>
  </si>
  <si>
    <t>B = tot colonna L tab. B</t>
  </si>
  <si>
    <t>C = tot colonna L tab. C</t>
  </si>
  <si>
    <t>VERIFICHE AI SENSI DELL'ART. 119 CO. 12 D.LGS. N. 36/2023</t>
  </si>
  <si>
    <t>Il sottoscritto Direttore dei Lavori, esperite le verifiche di competenza, ha accertato che risultano rispettate le disposizioni di cui all'art. 119 comma 12 del D.Lgs. 36/2023.</t>
  </si>
  <si>
    <t>Il sottoscritto Coordinatore della sicurezza in fase di Esecuzione, esperite le verifiche di competenza, ha accertato che risultano rispettate le disposizioni di cui all'art. 119 comma 12 del D.Lgs. 36/2023.</t>
  </si>
  <si>
    <t>RIBASSO OFFERTO IN SEDE DI GARA:</t>
  </si>
  <si>
    <t>comma 12 dell'art. 119 del D. Lgs. n. 36/2023</t>
  </si>
  <si>
    <t>Il sottoscritto:</t>
  </si>
  <si>
    <t>nato a:</t>
  </si>
  <si>
    <t>in qualità di:</t>
  </si>
  <si>
    <t>cod.fiscale:</t>
  </si>
  <si>
    <t>in data:</t>
  </si>
  <si>
    <t>[il modello D va compilato a cura dell'appaltatore per ogni categoria omogenea oggetto del subappalto. I campi da compilaresono quelli GIALLI]</t>
  </si>
  <si>
    <t>I costi della sicurezza riferiti alle parti d’opera affidate in subappalto sono corrisposti al subappaltatore senza applicazione di alcun ribasso</t>
  </si>
  <si>
    <t>I costi della manodopera riferiti alle parti d’opera affidate in subappalto sono corrisposti al subappaltatore senza applicazione di alcun ribasso</t>
  </si>
  <si>
    <t>Importo totale del contratto di subappalto</t>
  </si>
  <si>
    <t>2) come si evince dalle tabelle B e C di seguito riportate, i costi della sicurezza e della manodopera relativi alle lavorazioni affidate vengono riconosciuti al subappaltatore senza applicazione di alcun ribasso, nel rispetto di quanto previsto al comma 12 dell’art. 119 del del D. Lgs. n. 36/2023.</t>
  </si>
  <si>
    <t>3) di essere a conoscenza che sui dati dichiarati potranno essere effettuati controlli ai sensi dell’art. 71 del DPR n. 445/2000;</t>
  </si>
  <si>
    <t>4) di autorizzare la Stazione Appaltante al trattamento dei dati, esclusivamente per le finalità inerenti la gestione della procedura, ai sensi del nuovo Regolamento Europeo sulla protezione dei dati GDPR 679/2016;</t>
  </si>
  <si>
    <t>5) di essere informato, ai sensi e per gli effetti di cui al Regolamento UE 2016/679 e s.m.i., che i dati personali raccolti saranno trattati, anche con strumenti informatici, esclusivamente nell’ambito del procedimento per il quale la presente dichiarazione viene resa;</t>
  </si>
  <si>
    <t>6) di impegnarsi a comunicare tempestivamente alla Stazione Appaltante ogni eventuale variazione riguardante le dichiarazioni di cui alla presente.</t>
  </si>
  <si>
    <t xml:space="preserve">TABELLA A) QUOTA SOLO DEI LAVORI (soggetta a ribasso) </t>
  </si>
  <si>
    <t>TABELLA B) QUOTA SOLO DELLA MANODOPERA (non soggetti a ribasso)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</si>
</sst>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_-* #,##0.00\ _€_-;\-* #,##0.00\ _€_-;_-* &quot;-&quot;??\ _€_-;_-@_-"/>
    <numFmt numFmtId="165" formatCode="0.000%"/>
  </numFmts>
  <fonts count="29" x14ac:knownFonts="1">
    <font>
      <sz val="11"/>
      <color theme="1"/>
      <name val="Calibri"/>
      <family val="2"/>
      <scheme val="minor"/>
    </font>
    <font>
      <sz val="11"/>
      <color theme="1"/>
      <name val="Calibri"/>
      <family val="2"/>
      <scheme val="minor"/>
    </font>
    <font>
      <sz val="9"/>
      <color theme="1"/>
      <name val="Calibri"/>
      <family val="2"/>
      <scheme val="minor"/>
    </font>
    <font>
      <b/>
      <i/>
      <sz val="11"/>
      <color rgb="FF00B0F0"/>
      <name val="Calibri"/>
      <family val="2"/>
      <scheme val="minor"/>
    </font>
    <font>
      <sz val="12"/>
      <color theme="1"/>
      <name val="Calibri"/>
      <family val="2"/>
      <scheme val="minor"/>
    </font>
    <font>
      <b/>
      <sz val="11"/>
      <name val="Calibri"/>
      <family val="2"/>
      <scheme val="minor"/>
    </font>
    <font>
      <sz val="16"/>
      <name val="Calibri"/>
      <family val="2"/>
      <scheme val="minor"/>
    </font>
    <font>
      <b/>
      <sz val="14"/>
      <color theme="1"/>
      <name val="Calibri"/>
      <family val="2"/>
      <scheme val="minor"/>
    </font>
    <font>
      <b/>
      <sz val="12"/>
      <color theme="1"/>
      <name val="Calibri"/>
      <family val="2"/>
      <scheme val="minor"/>
    </font>
    <font>
      <b/>
      <sz val="16"/>
      <color theme="1"/>
      <name val="Calibri"/>
      <family val="2"/>
      <scheme val="minor"/>
    </font>
    <font>
      <sz val="11"/>
      <name val="Calibri"/>
      <family val="2"/>
      <scheme val="minor"/>
    </font>
    <font>
      <b/>
      <sz val="16"/>
      <name val="Calibri"/>
      <family val="2"/>
      <scheme val="minor"/>
    </font>
    <font>
      <sz val="12"/>
      <name val="Calibri"/>
      <family val="2"/>
      <scheme val="minor"/>
    </font>
    <font>
      <b/>
      <sz val="9"/>
      <color theme="1"/>
      <name val="Calibri"/>
      <family val="2"/>
      <scheme val="minor"/>
    </font>
    <font>
      <sz val="14"/>
      <name val="Calibri"/>
      <family val="2"/>
      <scheme val="minor"/>
    </font>
    <font>
      <b/>
      <sz val="22"/>
      <color theme="1"/>
      <name val="Calibri"/>
      <family val="2"/>
      <scheme val="minor"/>
    </font>
    <font>
      <b/>
      <sz val="26"/>
      <name val="Calibri"/>
      <family val="2"/>
      <scheme val="minor"/>
    </font>
    <font>
      <sz val="16"/>
      <color theme="1"/>
      <name val="Calibri"/>
      <family val="2"/>
      <scheme val="minor"/>
    </font>
    <font>
      <b/>
      <i/>
      <sz val="12"/>
      <color rgb="FF00B0F0"/>
      <name val="Calibri"/>
      <family val="2"/>
      <scheme val="minor"/>
    </font>
    <font>
      <b/>
      <sz val="18"/>
      <color theme="1"/>
      <name val="Calibri"/>
      <family val="2"/>
      <scheme val="minor"/>
    </font>
    <font>
      <b/>
      <sz val="12"/>
      <name val="Calibri"/>
      <family val="2"/>
      <scheme val="minor"/>
    </font>
    <font>
      <sz val="18"/>
      <color theme="1"/>
      <name val="Calibri"/>
      <family val="2"/>
      <scheme val="minor"/>
    </font>
    <font>
      <b/>
      <i/>
      <sz val="18"/>
      <color rgb="FF0070C0"/>
      <name val="Calibri"/>
      <family val="2"/>
      <scheme val="minor"/>
    </font>
    <font>
      <b/>
      <sz val="20"/>
      <color theme="1"/>
      <name val="Calibri"/>
      <family val="2"/>
      <scheme val="minor"/>
    </font>
    <font>
      <b/>
      <u/>
      <sz val="26"/>
      <color theme="1"/>
      <name val="Calibri"/>
      <family val="2"/>
      <scheme val="minor"/>
    </font>
    <font>
      <b/>
      <i/>
      <sz val="16"/>
      <color rgb="FF0070C0"/>
      <name val="Calibri"/>
      <family val="2"/>
      <scheme val="minor"/>
    </font>
    <font>
      <b/>
      <sz val="28"/>
      <name val="Calibri"/>
      <family val="2"/>
      <scheme val="minor"/>
    </font>
    <font>
      <b/>
      <sz val="14"/>
      <name val="Calibri"/>
      <family val="2"/>
      <scheme val="minor"/>
    </font>
    <font>
      <b/>
      <u/>
      <sz val="22"/>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CCFF"/>
        <bgColor indexed="64"/>
      </patternFill>
    </fill>
    <fill>
      <patternFill patternType="solid">
        <fgColor theme="9"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12">
    <xf numFmtId="0" fontId="0" fillId="0" borderId="0" xfId="0"/>
    <xf numFmtId="0" fontId="3" fillId="0" borderId="0" xfId="0" applyFont="1" applyAlignment="1">
      <alignment wrapText="1"/>
    </xf>
    <xf numFmtId="164" fontId="0" fillId="0" borderId="0" xfId="0" applyNumberFormat="1"/>
    <xf numFmtId="0" fontId="6" fillId="0" borderId="0" xfId="0" applyFont="1"/>
    <xf numFmtId="0" fontId="5" fillId="0" borderId="0" xfId="0" applyFont="1" applyAlignment="1">
      <alignment horizontal="center"/>
    </xf>
    <xf numFmtId="0" fontId="10" fillId="0" borderId="0" xfId="0" applyFont="1"/>
    <xf numFmtId="0" fontId="10" fillId="0" borderId="0" xfId="0" applyFont="1" applyAlignment="1">
      <alignment horizontal="center"/>
    </xf>
    <xf numFmtId="0" fontId="9" fillId="0" borderId="0" xfId="0" applyFont="1"/>
    <xf numFmtId="0" fontId="6" fillId="0" borderId="0" xfId="0" applyFont="1" applyAlignment="1">
      <alignment horizontal="center"/>
    </xf>
    <xf numFmtId="0" fontId="6" fillId="0" borderId="0" xfId="0" applyFont="1" applyAlignment="1">
      <alignment vertical="top"/>
    </xf>
    <xf numFmtId="0" fontId="14" fillId="0" borderId="0" xfId="0" applyFont="1" applyAlignment="1">
      <alignment horizontal="left"/>
    </xf>
    <xf numFmtId="0" fontId="14" fillId="0" borderId="0" xfId="0" applyFont="1" applyAlignment="1">
      <alignment horizontal="center" vertical="center"/>
    </xf>
    <xf numFmtId="0" fontId="6" fillId="0" borderId="0" xfId="0" applyFont="1" applyAlignment="1">
      <alignment horizontal="left"/>
    </xf>
    <xf numFmtId="43" fontId="0" fillId="2" borderId="1" xfId="1" applyFont="1" applyFill="1" applyBorder="1" applyAlignment="1">
      <alignment horizontal="center" vertical="center" wrapText="1"/>
    </xf>
    <xf numFmtId="44" fontId="2" fillId="0" borderId="0" xfId="2" applyFont="1" applyFill="1" applyBorder="1" applyAlignment="1">
      <alignment horizontal="center" vertical="center" wrapText="1"/>
    </xf>
    <xf numFmtId="44" fontId="13" fillId="0" borderId="0" xfId="2" applyFont="1" applyFill="1" applyBorder="1" applyAlignment="1">
      <alignment horizontal="center" vertical="center" wrapText="1"/>
    </xf>
    <xf numFmtId="10" fontId="8" fillId="0" borderId="0" xfId="3" applyNumberFormat="1" applyFont="1" applyFill="1" applyBorder="1" applyAlignment="1">
      <alignment horizontal="center" vertical="center" wrapText="1"/>
    </xf>
    <xf numFmtId="0" fontId="15" fillId="0" borderId="0" xfId="0" applyFont="1"/>
    <xf numFmtId="0" fontId="17" fillId="0" borderId="0" xfId="0" applyFont="1"/>
    <xf numFmtId="0" fontId="10" fillId="0" borderId="0" xfId="0" applyFont="1" applyAlignment="1">
      <alignment horizontal="right"/>
    </xf>
    <xf numFmtId="0" fontId="18" fillId="0" borderId="0" xfId="0" applyFont="1" applyAlignment="1">
      <alignment horizontal="center"/>
    </xf>
    <xf numFmtId="10" fontId="0" fillId="0" borderId="0" xfId="0" applyNumberFormat="1"/>
    <xf numFmtId="4" fontId="0" fillId="0" borderId="0" xfId="0" applyNumberFormat="1"/>
    <xf numFmtId="2" fontId="0" fillId="0" borderId="0" xfId="0" applyNumberFormat="1"/>
    <xf numFmtId="43" fontId="0" fillId="0" borderId="0" xfId="0" applyNumberFormat="1"/>
    <xf numFmtId="0" fontId="19" fillId="0" borderId="0" xfId="0" applyFont="1" applyAlignment="1">
      <alignment horizont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vertical="center"/>
    </xf>
    <xf numFmtId="43" fontId="4" fillId="0" borderId="1" xfId="1" applyFont="1" applyFill="1" applyBorder="1" applyAlignment="1">
      <alignment horizontal="center" vertical="center" wrapText="1"/>
    </xf>
    <xf numFmtId="10" fontId="4" fillId="0" borderId="1" xfId="0" applyNumberFormat="1" applyFont="1" applyBorder="1" applyAlignment="1">
      <alignment horizontal="center" vertical="center" wrapText="1"/>
    </xf>
    <xf numFmtId="43" fontId="4" fillId="0" borderId="2" xfId="1" applyFont="1" applyFill="1" applyBorder="1" applyAlignment="1">
      <alignment horizontal="center" vertical="center" wrapText="1"/>
    </xf>
    <xf numFmtId="43" fontId="12" fillId="0" borderId="1" xfId="1" applyFont="1" applyFill="1" applyBorder="1" applyAlignment="1">
      <alignment horizontal="center" vertical="center" wrapText="1"/>
    </xf>
    <xf numFmtId="44" fontId="9" fillId="0" borderId="6" xfId="2" applyFont="1" applyFill="1" applyBorder="1" applyAlignment="1">
      <alignment horizontal="center" vertical="center" wrapText="1"/>
    </xf>
    <xf numFmtId="0" fontId="12" fillId="4" borderId="1" xfId="0" applyFont="1" applyFill="1" applyBorder="1" applyAlignment="1">
      <alignment horizontal="center" vertical="center" wrapText="1"/>
    </xf>
    <xf numFmtId="0" fontId="6" fillId="0" borderId="0" xfId="0" applyFont="1" applyAlignment="1">
      <alignment horizontal="right" vertical="center"/>
    </xf>
    <xf numFmtId="0" fontId="10" fillId="0" borderId="0" xfId="0" applyFont="1" applyAlignment="1">
      <alignment vertical="center"/>
    </xf>
    <xf numFmtId="0" fontId="6" fillId="0" borderId="0" xfId="0" applyFont="1" applyAlignment="1">
      <alignmen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43" fontId="4" fillId="3" borderId="1" xfId="1" applyFont="1" applyFill="1" applyBorder="1" applyAlignment="1">
      <alignment horizontal="center" vertical="center" wrapText="1"/>
    </xf>
    <xf numFmtId="0" fontId="12"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43" fontId="4" fillId="0" borderId="1" xfId="1" applyFont="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4" fillId="0" borderId="4" xfId="0" applyFont="1" applyBorder="1" applyAlignment="1">
      <alignment horizontal="left" vertical="center" wrapText="1"/>
    </xf>
    <xf numFmtId="0" fontId="12" fillId="2" borderId="11" xfId="0" applyFont="1" applyFill="1" applyBorder="1" applyAlignment="1">
      <alignment horizontal="center" vertical="center" wrapText="1"/>
    </xf>
    <xf numFmtId="0" fontId="4" fillId="0" borderId="11" xfId="0" applyFont="1" applyBorder="1" applyAlignment="1">
      <alignment horizontal="left" vertical="center" wrapText="1"/>
    </xf>
    <xf numFmtId="0" fontId="4" fillId="3" borderId="11"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3" xfId="0" applyFont="1" applyFill="1" applyBorder="1" applyAlignment="1">
      <alignment horizontal="left" vertical="center"/>
    </xf>
    <xf numFmtId="0" fontId="4" fillId="0" borderId="3" xfId="0" applyFont="1" applyBorder="1" applyAlignment="1">
      <alignment horizontal="left" vertical="center"/>
    </xf>
    <xf numFmtId="43" fontId="19" fillId="2" borderId="6" xfId="1" applyFont="1" applyFill="1" applyBorder="1" applyAlignment="1">
      <alignment horizontal="center" vertical="center" wrapText="1"/>
    </xf>
    <xf numFmtId="165" fontId="11" fillId="3" borderId="6" xfId="3" applyNumberFormat="1" applyFont="1" applyFill="1" applyBorder="1" applyAlignment="1">
      <alignment horizontal="center" vertical="center"/>
    </xf>
    <xf numFmtId="44" fontId="17" fillId="0" borderId="20" xfId="2" applyFont="1" applyFill="1" applyBorder="1" applyAlignment="1">
      <alignment horizontal="center" vertical="center" wrapText="1"/>
    </xf>
    <xf numFmtId="44" fontId="17" fillId="0" borderId="21" xfId="2"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20"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5" borderId="15"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25" fillId="0" borderId="0" xfId="0" applyFont="1" applyAlignment="1">
      <alignment vertical="center"/>
    </xf>
    <xf numFmtId="44" fontId="26" fillId="3" borderId="6" xfId="2" applyFont="1" applyFill="1" applyBorder="1" applyAlignment="1">
      <alignment horizontal="center" vertical="center"/>
    </xf>
    <xf numFmtId="0" fontId="0" fillId="0" borderId="13" xfId="0" applyBorder="1"/>
    <xf numFmtId="0" fontId="15" fillId="0" borderId="0" xfId="0" applyFont="1" applyAlignment="1">
      <alignment horizontal="left"/>
    </xf>
    <xf numFmtId="0" fontId="27" fillId="0" borderId="0" xfId="0" applyFont="1" applyAlignment="1">
      <alignment horizontal="left" vertical="center"/>
    </xf>
    <xf numFmtId="0" fontId="19" fillId="0" borderId="0" xfId="0" applyFont="1" applyAlignment="1">
      <alignment vertical="center"/>
    </xf>
    <xf numFmtId="0" fontId="14" fillId="2" borderId="1" xfId="0" applyFont="1" applyFill="1" applyBorder="1" applyAlignment="1">
      <alignment horizontal="center" vertical="center" wrapText="1"/>
    </xf>
    <xf numFmtId="0" fontId="8" fillId="0" borderId="0" xfId="0" applyFont="1" applyAlignment="1">
      <alignment horizontal="center" vertical="top" wrapText="1"/>
    </xf>
    <xf numFmtId="0" fontId="21" fillId="0" borderId="0" xfId="0" applyFont="1" applyAlignment="1">
      <alignment horizontal="left" vertical="center" wrapText="1"/>
    </xf>
    <xf numFmtId="0" fontId="21" fillId="0" borderId="0" xfId="0" applyFont="1" applyAlignment="1">
      <alignment horizontal="center" vertical="center" wrapText="1"/>
    </xf>
    <xf numFmtId="0" fontId="24" fillId="0" borderId="0" xfId="0" applyFont="1" applyAlignment="1">
      <alignment horizontal="center"/>
    </xf>
    <xf numFmtId="0" fontId="6" fillId="0" borderId="3" xfId="0" applyFont="1" applyBorder="1" applyAlignment="1">
      <alignment horizontal="left"/>
    </xf>
    <xf numFmtId="0" fontId="6" fillId="0" borderId="4" xfId="0" applyFont="1" applyBorder="1" applyAlignment="1">
      <alignment horizontal="left"/>
    </xf>
    <xf numFmtId="0" fontId="6" fillId="0" borderId="11" xfId="0" applyFont="1" applyBorder="1" applyAlignment="1">
      <alignment horizontal="left"/>
    </xf>
    <xf numFmtId="0" fontId="11" fillId="3" borderId="3" xfId="0" applyFont="1" applyFill="1" applyBorder="1" applyAlignment="1">
      <alignment horizontal="left" vertical="center"/>
    </xf>
    <xf numFmtId="0" fontId="11" fillId="3" borderId="4" xfId="0" applyFont="1" applyFill="1" applyBorder="1" applyAlignment="1">
      <alignment horizontal="left" vertical="center"/>
    </xf>
    <xf numFmtId="0" fontId="11" fillId="3" borderId="1" xfId="0" applyFont="1" applyFill="1" applyBorder="1" applyAlignment="1">
      <alignment horizontal="left" vertical="center"/>
    </xf>
    <xf numFmtId="0" fontId="22" fillId="0" borderId="0" xfId="0" applyFont="1" applyAlignment="1">
      <alignment horizontal="center"/>
    </xf>
    <xf numFmtId="0" fontId="11" fillId="0" borderId="0" xfId="0" applyFont="1" applyAlignment="1">
      <alignment horizontal="left" vertical="center" wrapText="1"/>
    </xf>
    <xf numFmtId="0" fontId="28" fillId="0" borderId="0" xfId="0" applyFont="1" applyAlignment="1">
      <alignment horizontal="left" vertical="center"/>
    </xf>
    <xf numFmtId="0" fontId="23" fillId="2" borderId="8" xfId="0" applyFont="1" applyFill="1" applyBorder="1" applyAlignment="1">
      <alignment horizontal="center" vertical="center" wrapText="1"/>
    </xf>
    <xf numFmtId="10" fontId="23" fillId="2" borderId="7" xfId="0" applyNumberFormat="1" applyFont="1" applyFill="1" applyBorder="1" applyAlignment="1">
      <alignment horizontal="center" vertical="center" wrapText="1"/>
    </xf>
    <xf numFmtId="0" fontId="28" fillId="0" borderId="13" xfId="0" applyFont="1" applyBorder="1" applyAlignment="1">
      <alignment horizontal="left" vertical="center"/>
    </xf>
    <xf numFmtId="0" fontId="9" fillId="2" borderId="3" xfId="0" applyFont="1" applyFill="1" applyBorder="1" applyAlignment="1">
      <alignment horizontal="right" vertical="center"/>
    </xf>
    <xf numFmtId="0" fontId="9" fillId="2" borderId="11" xfId="0" applyFont="1" applyFill="1" applyBorder="1" applyAlignment="1">
      <alignment horizontal="right" vertical="center"/>
    </xf>
    <xf numFmtId="0" fontId="9" fillId="2" borderId="13" xfId="0" applyFont="1" applyFill="1" applyBorder="1" applyAlignment="1">
      <alignment horizontal="right" vertical="center"/>
    </xf>
    <xf numFmtId="0" fontId="6" fillId="0" borderId="0" xfId="0" applyFont="1" applyAlignment="1">
      <alignment horizontal="left" vertical="center" wrapText="1"/>
    </xf>
    <xf numFmtId="0" fontId="22" fillId="0" borderId="13" xfId="0" applyFont="1" applyBorder="1" applyAlignment="1">
      <alignment horizontal="center" vertical="center"/>
    </xf>
    <xf numFmtId="0" fontId="14" fillId="2" borderId="3"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6" fillId="0" borderId="0" xfId="0" applyFont="1" applyAlignment="1">
      <alignment horizontal="center" vertical="center"/>
    </xf>
    <xf numFmtId="0" fontId="9" fillId="0" borderId="10" xfId="0" applyFont="1" applyBorder="1" applyAlignment="1">
      <alignment horizontal="center" vertical="center"/>
    </xf>
    <xf numFmtId="0" fontId="9" fillId="0" borderId="5" xfId="0" applyFont="1" applyBorder="1" applyAlignment="1">
      <alignment horizontal="center" vertical="center"/>
    </xf>
    <xf numFmtId="0" fontId="7" fillId="0" borderId="9" xfId="0" applyFont="1" applyBorder="1" applyAlignment="1">
      <alignment horizontal="center" vertical="center"/>
    </xf>
    <xf numFmtId="0" fontId="7" fillId="0" borderId="13" xfId="0" applyFont="1" applyBorder="1" applyAlignment="1">
      <alignment horizontal="center" vertical="center"/>
    </xf>
    <xf numFmtId="0" fontId="15" fillId="0" borderId="12" xfId="0" applyFont="1" applyBorder="1" applyAlignment="1">
      <alignment horizontal="center"/>
    </xf>
    <xf numFmtId="0" fontId="15" fillId="0" borderId="0" xfId="0" applyFont="1" applyAlignment="1">
      <alignment horizontal="center"/>
    </xf>
  </cellXfs>
  <cellStyles count="4">
    <cellStyle name="Migliaia" xfId="1" builtinId="3"/>
    <cellStyle name="Normale" xfId="0" builtinId="0"/>
    <cellStyle name="Percentuale" xfId="3" builtinId="5"/>
    <cellStyle name="Valuta" xfId="2" builtinId="4"/>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0A6EF-A7D8-413C-A791-AD1CE59D22C7}">
  <sheetPr>
    <pageSetUpPr fitToPage="1"/>
  </sheetPr>
  <dimension ref="A1:AO114"/>
  <sheetViews>
    <sheetView showGridLines="0" tabSelected="1" view="pageBreakPreview" zoomScale="90" zoomScaleNormal="70" zoomScaleSheetLayoutView="90" workbookViewId="0">
      <selection activeCell="E23" sqref="E23"/>
    </sheetView>
  </sheetViews>
  <sheetFormatPr defaultRowHeight="15" x14ac:dyDescent="0.25"/>
  <cols>
    <col min="1" max="1" width="24.85546875" customWidth="1"/>
    <col min="2" max="2" width="18.42578125" customWidth="1"/>
    <col min="3" max="3" width="28.7109375" customWidth="1"/>
    <col min="4" max="4" width="21.28515625" customWidth="1"/>
    <col min="5" max="5" width="18.5703125" customWidth="1"/>
    <col min="6" max="6" width="26.7109375" customWidth="1"/>
    <col min="7" max="7" width="22.28515625" customWidth="1"/>
    <col min="8" max="8" width="25.42578125" customWidth="1"/>
    <col min="9" max="9" width="19" customWidth="1"/>
    <col min="10" max="10" width="16.28515625" customWidth="1"/>
    <col min="11" max="11" width="24.42578125" customWidth="1"/>
    <col min="12" max="12" width="19.42578125" customWidth="1"/>
    <col min="13" max="13" width="11" customWidth="1"/>
    <col min="14" max="14" width="11.7109375" hidden="1" customWidth="1"/>
    <col min="15" max="16" width="10.5703125" hidden="1" customWidth="1"/>
    <col min="17" max="19" width="0" hidden="1" customWidth="1"/>
    <col min="20" max="20" width="9" hidden="1" customWidth="1"/>
    <col min="21" max="22" width="0" hidden="1" customWidth="1"/>
    <col min="23" max="23" width="10.5703125" hidden="1" customWidth="1"/>
    <col min="24" max="34" width="0" hidden="1" customWidth="1"/>
    <col min="35" max="35" width="9.140625" hidden="1" customWidth="1"/>
    <col min="36" max="36" width="0" hidden="1" customWidth="1"/>
    <col min="37" max="37" width="19.28515625" customWidth="1"/>
    <col min="38" max="38" width="11.7109375" bestFit="1" customWidth="1"/>
    <col min="39" max="39" width="37.5703125" bestFit="1" customWidth="1"/>
  </cols>
  <sheetData>
    <row r="1" spans="1:12" s="5" customFormat="1" ht="23.25" x14ac:dyDescent="0.25">
      <c r="A1" s="98" t="s">
        <v>86</v>
      </c>
      <c r="B1" s="98"/>
      <c r="C1" s="98"/>
      <c r="D1" s="98"/>
      <c r="E1" s="98"/>
      <c r="F1" s="98"/>
      <c r="G1" s="98"/>
      <c r="H1" s="98"/>
      <c r="I1" s="98"/>
      <c r="J1" s="98"/>
      <c r="K1" s="98"/>
      <c r="L1" s="98"/>
    </row>
    <row r="2" spans="1:12" ht="21" x14ac:dyDescent="0.25">
      <c r="A2" s="106" t="s">
        <v>17</v>
      </c>
      <c r="B2" s="107"/>
      <c r="C2" s="107"/>
      <c r="D2" s="107"/>
      <c r="E2" s="107"/>
      <c r="F2" s="107"/>
      <c r="G2" s="107"/>
      <c r="H2" s="107"/>
      <c r="I2" s="107"/>
      <c r="J2" s="107"/>
      <c r="K2" s="107"/>
      <c r="L2" s="107"/>
    </row>
    <row r="3" spans="1:12" ht="28.5" x14ac:dyDescent="0.45">
      <c r="A3" s="110" t="s">
        <v>24</v>
      </c>
      <c r="B3" s="111"/>
      <c r="C3" s="111"/>
      <c r="D3" s="111"/>
      <c r="E3" s="111"/>
      <c r="F3" s="111"/>
      <c r="G3" s="111"/>
      <c r="H3" s="111"/>
      <c r="I3" s="111"/>
      <c r="J3" s="111"/>
      <c r="K3" s="111"/>
      <c r="L3" s="111"/>
    </row>
    <row r="4" spans="1:12" ht="18.75" x14ac:dyDescent="0.25">
      <c r="A4" s="108" t="s">
        <v>80</v>
      </c>
      <c r="B4" s="109"/>
      <c r="C4" s="109"/>
      <c r="D4" s="109"/>
      <c r="E4" s="109"/>
      <c r="F4" s="109"/>
      <c r="G4" s="109"/>
      <c r="H4" s="109"/>
      <c r="I4" s="109"/>
      <c r="J4" s="109"/>
      <c r="K4" s="109"/>
      <c r="L4" s="109"/>
    </row>
    <row r="5" spans="1:12" s="5" customFormat="1" ht="21" x14ac:dyDescent="0.25">
      <c r="A5" s="71"/>
      <c r="B5" s="6"/>
      <c r="C5" s="6"/>
      <c r="D5" s="6"/>
      <c r="E5" s="6"/>
      <c r="F5" s="6"/>
      <c r="G5" s="6"/>
      <c r="H5" s="6"/>
      <c r="I5" s="6"/>
      <c r="J5" s="6"/>
      <c r="K5" s="6"/>
      <c r="L5" s="6"/>
    </row>
    <row r="6" spans="1:12" s="5" customFormat="1" x14ac:dyDescent="0.25">
      <c r="A6" s="6"/>
      <c r="B6" s="6"/>
      <c r="C6" s="6"/>
      <c r="D6" s="6"/>
      <c r="E6" s="6"/>
      <c r="F6" s="6"/>
      <c r="G6" s="6"/>
      <c r="H6" s="6"/>
      <c r="I6" s="6"/>
      <c r="J6" s="6"/>
      <c r="K6" s="6"/>
      <c r="L6" s="6"/>
    </row>
    <row r="7" spans="1:12" s="36" customFormat="1" ht="27" customHeight="1" x14ac:dyDescent="0.25">
      <c r="A7" s="26" t="s">
        <v>34</v>
      </c>
      <c r="B7" s="85"/>
      <c r="C7" s="86"/>
      <c r="D7" s="35" t="s">
        <v>35</v>
      </c>
      <c r="E7" s="85"/>
      <c r="F7" s="86"/>
      <c r="I7" s="27"/>
      <c r="J7" s="27"/>
      <c r="K7" s="27"/>
      <c r="L7" s="27"/>
    </row>
    <row r="8" spans="1:12" s="36" customFormat="1" ht="6" customHeight="1" x14ac:dyDescent="0.25">
      <c r="A8" s="26"/>
      <c r="F8" s="27"/>
      <c r="G8" s="27"/>
      <c r="H8" s="27"/>
      <c r="I8" s="27"/>
      <c r="J8" s="27"/>
      <c r="K8" s="27"/>
      <c r="L8" s="27"/>
    </row>
    <row r="9" spans="1:12" s="36" customFormat="1" ht="27" customHeight="1" x14ac:dyDescent="0.25">
      <c r="A9" s="26" t="s">
        <v>36</v>
      </c>
      <c r="B9" s="87"/>
      <c r="C9" s="87"/>
      <c r="D9" s="87"/>
      <c r="E9" s="87"/>
      <c r="F9" s="87"/>
      <c r="G9" s="87"/>
      <c r="H9" s="87"/>
      <c r="I9" s="87"/>
      <c r="J9" s="87"/>
      <c r="K9" s="87"/>
      <c r="L9" s="87"/>
    </row>
    <row r="10" spans="1:12" s="36" customFormat="1" ht="6" customHeight="1" x14ac:dyDescent="0.25">
      <c r="A10" s="26"/>
      <c r="B10" s="27"/>
      <c r="D10" s="27"/>
      <c r="E10" s="27"/>
      <c r="F10" s="27"/>
      <c r="G10" s="27"/>
      <c r="H10" s="27"/>
      <c r="I10" s="27"/>
      <c r="J10" s="27"/>
      <c r="K10" s="27"/>
      <c r="L10" s="27"/>
    </row>
    <row r="11" spans="1:12" s="36" customFormat="1" ht="27" customHeight="1" x14ac:dyDescent="0.25">
      <c r="A11" s="26" t="s">
        <v>37</v>
      </c>
      <c r="B11" s="85"/>
      <c r="C11" s="86"/>
      <c r="F11" s="27"/>
      <c r="H11" s="27"/>
      <c r="I11" s="28"/>
      <c r="J11" s="28"/>
      <c r="K11" s="27"/>
      <c r="L11" s="28"/>
    </row>
    <row r="12" spans="1:12" s="36" customFormat="1" ht="6" customHeight="1" x14ac:dyDescent="0.25">
      <c r="A12" s="26"/>
      <c r="F12" s="27"/>
      <c r="G12" s="27"/>
      <c r="H12" s="27"/>
      <c r="I12" s="27"/>
      <c r="J12" s="27"/>
      <c r="K12" s="27"/>
      <c r="L12" s="27"/>
    </row>
    <row r="13" spans="1:12" s="36" customFormat="1" ht="27" customHeight="1" x14ac:dyDescent="0.25">
      <c r="A13" s="26" t="s">
        <v>38</v>
      </c>
      <c r="B13" s="85"/>
      <c r="C13" s="86"/>
      <c r="F13" s="27"/>
      <c r="H13" s="27"/>
      <c r="I13" s="28"/>
      <c r="J13" s="28"/>
      <c r="K13" s="27"/>
      <c r="L13" s="28"/>
    </row>
    <row r="14" spans="1:12" s="36" customFormat="1" ht="28.5" customHeight="1" x14ac:dyDescent="0.25">
      <c r="A14" s="26"/>
      <c r="F14" s="27"/>
      <c r="H14" s="27"/>
      <c r="I14" s="28"/>
      <c r="J14" s="28"/>
      <c r="K14" s="27"/>
      <c r="L14" s="28"/>
    </row>
    <row r="15" spans="1:12" s="28" customFormat="1" ht="27" customHeight="1" x14ac:dyDescent="0.25">
      <c r="A15" s="26" t="s">
        <v>81</v>
      </c>
      <c r="B15" s="85"/>
      <c r="C15" s="86"/>
      <c r="D15" s="26" t="s">
        <v>84</v>
      </c>
      <c r="E15" s="85"/>
      <c r="F15" s="86"/>
      <c r="G15" s="36"/>
      <c r="H15" s="27"/>
      <c r="K15" s="27"/>
    </row>
    <row r="16" spans="1:12" s="36" customFormat="1" ht="6" customHeight="1" x14ac:dyDescent="0.25">
      <c r="A16" s="26"/>
      <c r="F16" s="27"/>
      <c r="G16" s="27"/>
      <c r="H16" s="27"/>
      <c r="I16" s="27"/>
      <c r="J16" s="27"/>
      <c r="K16" s="27"/>
      <c r="L16" s="27"/>
    </row>
    <row r="17" spans="1:12" s="28" customFormat="1" ht="27" customHeight="1" x14ac:dyDescent="0.25">
      <c r="A17" s="26" t="s">
        <v>82</v>
      </c>
      <c r="B17" s="85"/>
      <c r="C17" s="86"/>
      <c r="D17" s="26" t="s">
        <v>85</v>
      </c>
      <c r="E17" s="85"/>
      <c r="F17" s="86"/>
      <c r="G17" s="36"/>
      <c r="H17" s="27"/>
      <c r="K17" s="27"/>
    </row>
    <row r="18" spans="1:12" s="36" customFormat="1" ht="6" customHeight="1" x14ac:dyDescent="0.25">
      <c r="A18" s="26"/>
      <c r="F18" s="27"/>
      <c r="G18" s="27"/>
      <c r="H18" s="27"/>
      <c r="I18" s="27"/>
      <c r="J18" s="27"/>
      <c r="K18" s="27"/>
      <c r="L18" s="27"/>
    </row>
    <row r="19" spans="1:12" s="28" customFormat="1" ht="27" customHeight="1" x14ac:dyDescent="0.25">
      <c r="A19" s="28" t="s">
        <v>83</v>
      </c>
      <c r="B19" s="85"/>
      <c r="C19" s="86"/>
      <c r="D19" s="26" t="s">
        <v>40</v>
      </c>
      <c r="E19" s="36"/>
      <c r="F19" s="27"/>
      <c r="G19" s="36"/>
      <c r="H19" s="27"/>
      <c r="K19" s="27"/>
    </row>
    <row r="20" spans="1:12" s="36" customFormat="1" ht="6" customHeight="1" x14ac:dyDescent="0.25">
      <c r="A20" s="26"/>
      <c r="F20" s="27"/>
      <c r="G20" s="27"/>
      <c r="H20" s="27"/>
      <c r="I20" s="27"/>
      <c r="J20" s="27"/>
      <c r="K20" s="27"/>
      <c r="L20" s="27"/>
    </row>
    <row r="21" spans="1:12" s="28" customFormat="1" ht="48.75" customHeight="1" x14ac:dyDescent="0.25">
      <c r="A21" s="89" t="s">
        <v>41</v>
      </c>
      <c r="B21" s="89"/>
      <c r="C21" s="89"/>
      <c r="D21" s="89"/>
      <c r="E21" s="89"/>
      <c r="F21" s="89"/>
      <c r="G21" s="89"/>
      <c r="H21" s="89"/>
      <c r="I21" s="89"/>
      <c r="J21" s="89"/>
      <c r="K21" s="89"/>
      <c r="L21" s="89"/>
    </row>
    <row r="22" spans="1:12" s="5" customFormat="1" ht="77.25" customHeight="1" thickBot="1" x14ac:dyDescent="0.3">
      <c r="A22" s="105" t="s">
        <v>18</v>
      </c>
      <c r="B22" s="105"/>
      <c r="C22" s="105"/>
      <c r="D22" s="105"/>
      <c r="E22" s="105"/>
      <c r="F22" s="105"/>
      <c r="G22" s="105"/>
      <c r="H22" s="105"/>
      <c r="I22" s="105"/>
      <c r="J22" s="105"/>
      <c r="K22" s="105"/>
      <c r="L22" s="105"/>
    </row>
    <row r="23" spans="1:12" s="5" customFormat="1" ht="37.5" customHeight="1" thickBot="1" x14ac:dyDescent="0.3">
      <c r="A23" s="97" t="s">
        <v>39</v>
      </c>
      <c r="B23" s="97"/>
      <c r="C23" s="97"/>
      <c r="D23" s="97"/>
      <c r="E23" s="72"/>
      <c r="F23" s="71"/>
      <c r="G23" s="37"/>
      <c r="H23" s="37"/>
      <c r="I23" s="37"/>
      <c r="J23" s="37"/>
      <c r="K23" s="37"/>
      <c r="L23" s="37"/>
    </row>
    <row r="24" spans="1:12" s="36" customFormat="1" ht="47.25" customHeight="1" x14ac:dyDescent="0.25">
      <c r="A24" s="97" t="s">
        <v>90</v>
      </c>
      <c r="B24" s="97"/>
      <c r="C24" s="97"/>
      <c r="D24" s="97"/>
      <c r="E24" s="97"/>
      <c r="F24" s="97"/>
      <c r="G24" s="97"/>
      <c r="H24" s="97"/>
      <c r="I24" s="97"/>
      <c r="J24" s="97"/>
      <c r="K24" s="97"/>
      <c r="L24" s="97"/>
    </row>
    <row r="25" spans="1:12" s="36" customFormat="1" ht="31.5" customHeight="1" x14ac:dyDescent="0.25">
      <c r="A25" s="26" t="s">
        <v>91</v>
      </c>
      <c r="B25" s="11"/>
      <c r="C25" s="11"/>
      <c r="D25" s="11"/>
      <c r="E25" s="11"/>
      <c r="F25" s="11"/>
      <c r="G25" s="11"/>
      <c r="H25" s="11"/>
      <c r="I25" s="11"/>
      <c r="J25" s="11"/>
      <c r="K25" s="11"/>
      <c r="L25" s="11"/>
    </row>
    <row r="26" spans="1:12" s="36" customFormat="1" ht="48.75" customHeight="1" x14ac:dyDescent="0.25">
      <c r="A26" s="97" t="s">
        <v>92</v>
      </c>
      <c r="B26" s="97"/>
      <c r="C26" s="97"/>
      <c r="D26" s="97"/>
      <c r="E26" s="97"/>
      <c r="F26" s="97"/>
      <c r="G26" s="97"/>
      <c r="H26" s="97"/>
      <c r="I26" s="97"/>
      <c r="J26" s="97"/>
      <c r="K26" s="97"/>
      <c r="L26" s="97"/>
    </row>
    <row r="27" spans="1:12" s="36" customFormat="1" ht="43.5" customHeight="1" x14ac:dyDescent="0.25">
      <c r="A27" s="97" t="s">
        <v>93</v>
      </c>
      <c r="B27" s="97"/>
      <c r="C27" s="97"/>
      <c r="D27" s="97"/>
      <c r="E27" s="97"/>
      <c r="F27" s="97"/>
      <c r="G27" s="97"/>
      <c r="H27" s="97"/>
      <c r="I27" s="97"/>
      <c r="J27" s="97"/>
      <c r="K27" s="97"/>
      <c r="L27" s="97"/>
    </row>
    <row r="28" spans="1:12" s="36" customFormat="1" ht="32.25" customHeight="1" x14ac:dyDescent="0.25">
      <c r="A28" s="97" t="s">
        <v>94</v>
      </c>
      <c r="B28" s="97"/>
      <c r="C28" s="97"/>
      <c r="D28" s="97"/>
      <c r="E28" s="97"/>
      <c r="F28" s="97"/>
      <c r="G28" s="97"/>
      <c r="H28" s="97"/>
      <c r="I28" s="97"/>
      <c r="J28" s="97"/>
      <c r="K28" s="97"/>
      <c r="L28" s="97"/>
    </row>
    <row r="29" spans="1:12" s="5" customFormat="1" ht="16.5" customHeight="1" x14ac:dyDescent="0.25">
      <c r="A29" s="20"/>
      <c r="B29" s="20"/>
      <c r="C29" s="20"/>
      <c r="D29" s="20"/>
      <c r="E29" s="20"/>
      <c r="F29" s="20"/>
      <c r="G29" s="20"/>
      <c r="H29" s="20"/>
      <c r="I29" s="20"/>
      <c r="J29" s="20"/>
      <c r="K29" s="20"/>
      <c r="L29" s="20"/>
    </row>
    <row r="30" spans="1:12" s="18" customFormat="1" ht="48" customHeight="1" thickBot="1" x14ac:dyDescent="0.4">
      <c r="A30" s="90" t="s">
        <v>95</v>
      </c>
      <c r="B30" s="90"/>
      <c r="C30" s="90"/>
      <c r="D30" s="90"/>
      <c r="E30" s="90"/>
      <c r="F30" s="90"/>
      <c r="G30" s="90"/>
      <c r="H30" s="90"/>
      <c r="I30" s="90"/>
      <c r="J30" s="90"/>
      <c r="K30" s="90"/>
      <c r="L30" s="90"/>
    </row>
    <row r="31" spans="1:12" s="18" customFormat="1" ht="48" customHeight="1" thickBot="1" x14ac:dyDescent="0.5">
      <c r="A31" s="75" t="s">
        <v>79</v>
      </c>
      <c r="C31" s="55"/>
      <c r="E31" s="74"/>
      <c r="F31" s="74"/>
      <c r="G31" s="74"/>
      <c r="H31" s="74"/>
      <c r="I31" s="74"/>
      <c r="J31" s="74"/>
      <c r="K31" s="74"/>
      <c r="L31" s="74"/>
    </row>
    <row r="32" spans="1:12" s="5" customFormat="1" ht="16.5" customHeight="1" x14ac:dyDescent="0.25">
      <c r="A32" s="20"/>
      <c r="B32" s="20"/>
      <c r="C32" s="20"/>
      <c r="D32" s="20"/>
      <c r="E32" s="20"/>
      <c r="F32" s="20"/>
      <c r="G32" s="20"/>
      <c r="H32" s="20"/>
      <c r="I32" s="20"/>
      <c r="J32" s="20"/>
      <c r="K32" s="20"/>
      <c r="L32" s="20"/>
    </row>
    <row r="33" spans="1:41" ht="133.5" customHeight="1" x14ac:dyDescent="0.25">
      <c r="A33" s="77" t="s">
        <v>27</v>
      </c>
      <c r="B33" s="77" t="s">
        <v>22</v>
      </c>
      <c r="C33" s="77" t="s">
        <v>28</v>
      </c>
      <c r="D33" s="77" t="s">
        <v>32</v>
      </c>
      <c r="E33" s="77" t="s">
        <v>31</v>
      </c>
      <c r="F33" s="77" t="s">
        <v>29</v>
      </c>
      <c r="G33" s="77" t="s">
        <v>11</v>
      </c>
      <c r="H33" s="77" t="s">
        <v>10</v>
      </c>
      <c r="I33" s="77" t="s">
        <v>30</v>
      </c>
      <c r="J33" s="77" t="s">
        <v>14</v>
      </c>
      <c r="K33" s="77" t="s">
        <v>63</v>
      </c>
      <c r="L33" s="77" t="s">
        <v>64</v>
      </c>
    </row>
    <row r="34" spans="1:41" ht="15.75" x14ac:dyDescent="0.25">
      <c r="A34" s="41"/>
      <c r="B34" s="41" t="s">
        <v>8</v>
      </c>
      <c r="C34" s="41"/>
      <c r="D34" s="41" t="s">
        <v>9</v>
      </c>
      <c r="E34" s="41" t="s">
        <v>9</v>
      </c>
      <c r="F34" s="41" t="s">
        <v>9</v>
      </c>
      <c r="G34" s="41" t="s">
        <v>9</v>
      </c>
      <c r="H34" s="41" t="s">
        <v>9</v>
      </c>
      <c r="I34" s="41" t="s">
        <v>0</v>
      </c>
      <c r="J34" s="41"/>
      <c r="K34" s="41" t="s">
        <v>1</v>
      </c>
      <c r="L34" s="41" t="s">
        <v>1</v>
      </c>
    </row>
    <row r="35" spans="1:41" ht="25.5" customHeight="1" x14ac:dyDescent="0.25">
      <c r="A35" s="41" t="s">
        <v>7</v>
      </c>
      <c r="B35" s="41" t="s">
        <v>3</v>
      </c>
      <c r="C35" s="41" t="s">
        <v>2</v>
      </c>
      <c r="D35" s="41" t="s">
        <v>6</v>
      </c>
      <c r="E35" s="41" t="s">
        <v>23</v>
      </c>
      <c r="F35" s="41" t="s">
        <v>5</v>
      </c>
      <c r="G35" s="41" t="s">
        <v>42</v>
      </c>
      <c r="H35" s="41" t="s">
        <v>43</v>
      </c>
      <c r="I35" s="41" t="s">
        <v>12</v>
      </c>
      <c r="J35" s="41" t="s">
        <v>44</v>
      </c>
      <c r="K35" s="41" t="s">
        <v>59</v>
      </c>
      <c r="L35" s="41" t="s">
        <v>60</v>
      </c>
    </row>
    <row r="36" spans="1:41" ht="20.100000000000001" customHeight="1" x14ac:dyDescent="0.25">
      <c r="A36" s="38"/>
      <c r="B36" s="39"/>
      <c r="C36" s="38"/>
      <c r="D36" s="40"/>
      <c r="E36" s="29">
        <f t="shared" ref="E36:E44" si="0">+D36-D36*$C$31</f>
        <v>0</v>
      </c>
      <c r="F36" s="40"/>
      <c r="G36" s="32">
        <f>+E36-F36</f>
        <v>0</v>
      </c>
      <c r="H36" s="40"/>
      <c r="I36" s="43" t="e">
        <f>100%-(H36/G36)</f>
        <v>#DIV/0!</v>
      </c>
      <c r="J36" s="40"/>
      <c r="K36" s="31">
        <f t="shared" ref="K36:K44" si="1">+G36*J36</f>
        <v>0</v>
      </c>
      <c r="L36" s="29">
        <f t="shared" ref="L36:L44" si="2">H36*J36</f>
        <v>0</v>
      </c>
      <c r="M36" s="22"/>
      <c r="N36" s="22">
        <f t="shared" ref="N36:N44" si="3">J36*H36</f>
        <v>0</v>
      </c>
      <c r="O36" s="22">
        <f>M36-N36</f>
        <v>0</v>
      </c>
      <c r="P36" s="21" t="e">
        <f>100%-(N36/M36)</f>
        <v>#DIV/0!</v>
      </c>
      <c r="Q36" s="23">
        <f t="shared" ref="Q36:Q44" si="4">J36*(G36-H36)</f>
        <v>0</v>
      </c>
      <c r="R36" s="2" t="e">
        <f t="shared" ref="R36:R44" si="5">(M36-N36)/J36</f>
        <v>#DIV/0!</v>
      </c>
      <c r="S36" s="2" t="e">
        <f t="shared" ref="S36:S44" si="6">R36+H36</f>
        <v>#DIV/0!</v>
      </c>
      <c r="T36" s="2" t="e">
        <f t="shared" ref="T36:T44" si="7">S36-G36</f>
        <v>#DIV/0!</v>
      </c>
      <c r="U36" s="21"/>
      <c r="V36" s="2">
        <f t="shared" ref="V36:V44" si="8">G36-H36</f>
        <v>0</v>
      </c>
      <c r="W36">
        <f t="shared" ref="W36:W44" si="9">J36*V36</f>
        <v>0</v>
      </c>
      <c r="X36" s="2"/>
      <c r="AA36" s="23">
        <v>0.1</v>
      </c>
      <c r="AB36">
        <v>10</v>
      </c>
      <c r="AD36">
        <f>AB36*AA36</f>
        <v>1</v>
      </c>
      <c r="AG36">
        <v>5.0080439703327206E-2</v>
      </c>
      <c r="AH36" s="13">
        <v>1160</v>
      </c>
      <c r="AI36">
        <f>AH36*AG36</f>
        <v>58.093310055859561</v>
      </c>
      <c r="AJ36" s="21"/>
      <c r="AK36" s="23"/>
      <c r="AL36" s="2"/>
      <c r="AN36" s="2"/>
    </row>
    <row r="37" spans="1:41" ht="20.100000000000001" customHeight="1" x14ac:dyDescent="0.25">
      <c r="A37" s="38"/>
      <c r="B37" s="39"/>
      <c r="C37" s="38"/>
      <c r="D37" s="40"/>
      <c r="E37" s="29">
        <f t="shared" si="0"/>
        <v>0</v>
      </c>
      <c r="F37" s="40"/>
      <c r="G37" s="32">
        <f t="shared" ref="G37:G44" si="10">+E37-F37</f>
        <v>0</v>
      </c>
      <c r="H37" s="40"/>
      <c r="I37" s="30" t="e">
        <f t="shared" ref="I37:I44" si="11">100%-(H37/G37)</f>
        <v>#DIV/0!</v>
      </c>
      <c r="J37" s="40"/>
      <c r="K37" s="31">
        <f t="shared" si="1"/>
        <v>0</v>
      </c>
      <c r="L37" s="29">
        <f t="shared" si="2"/>
        <v>0</v>
      </c>
      <c r="M37" s="22"/>
      <c r="N37" s="22">
        <f t="shared" si="3"/>
        <v>0</v>
      </c>
      <c r="O37" s="22">
        <f t="shared" ref="O37:O44" si="12">M37-N37</f>
        <v>0</v>
      </c>
      <c r="P37" s="21" t="e">
        <f t="shared" ref="P37:P44" si="13">100%-(N37/M37)</f>
        <v>#DIV/0!</v>
      </c>
      <c r="Q37" s="23">
        <f t="shared" si="4"/>
        <v>0</v>
      </c>
      <c r="R37" s="2" t="e">
        <f t="shared" si="5"/>
        <v>#DIV/0!</v>
      </c>
      <c r="S37" s="2" t="e">
        <f t="shared" si="6"/>
        <v>#DIV/0!</v>
      </c>
      <c r="T37" s="2" t="e">
        <f t="shared" si="7"/>
        <v>#DIV/0!</v>
      </c>
      <c r="U37" s="21"/>
      <c r="V37" s="2">
        <f t="shared" si="8"/>
        <v>0</v>
      </c>
      <c r="W37">
        <f t="shared" si="9"/>
        <v>0</v>
      </c>
      <c r="X37" s="2"/>
      <c r="AA37" s="23">
        <v>0.2</v>
      </c>
      <c r="AB37">
        <v>20</v>
      </c>
      <c r="AD37">
        <f t="shared" ref="AD37:AD40" si="14">AB37*AA37</f>
        <v>4</v>
      </c>
      <c r="AG37">
        <v>0.24862357357463793</v>
      </c>
      <c r="AH37" s="13">
        <v>257</v>
      </c>
      <c r="AI37">
        <f t="shared" ref="AI37:AI44" si="15">AH37*AG37</f>
        <v>63.896258408681952</v>
      </c>
      <c r="AJ37" s="21"/>
      <c r="AK37" s="21"/>
      <c r="AL37" s="2"/>
      <c r="AN37" s="2"/>
    </row>
    <row r="38" spans="1:41" ht="20.100000000000001" customHeight="1" x14ac:dyDescent="0.25">
      <c r="A38" s="38"/>
      <c r="B38" s="39"/>
      <c r="C38" s="38"/>
      <c r="D38" s="40"/>
      <c r="E38" s="29">
        <f t="shared" si="0"/>
        <v>0</v>
      </c>
      <c r="F38" s="40"/>
      <c r="G38" s="32">
        <f t="shared" si="10"/>
        <v>0</v>
      </c>
      <c r="H38" s="40"/>
      <c r="I38" s="30" t="e">
        <f t="shared" si="11"/>
        <v>#DIV/0!</v>
      </c>
      <c r="J38" s="40"/>
      <c r="K38" s="31">
        <f t="shared" si="1"/>
        <v>0</v>
      </c>
      <c r="L38" s="29">
        <f t="shared" si="2"/>
        <v>0</v>
      </c>
      <c r="M38" s="22"/>
      <c r="N38" s="22">
        <f t="shared" si="3"/>
        <v>0</v>
      </c>
      <c r="O38" s="22">
        <f t="shared" si="12"/>
        <v>0</v>
      </c>
      <c r="P38" s="21" t="e">
        <f t="shared" si="13"/>
        <v>#DIV/0!</v>
      </c>
      <c r="Q38" s="23">
        <f t="shared" si="4"/>
        <v>0</v>
      </c>
      <c r="R38" s="2" t="e">
        <f t="shared" si="5"/>
        <v>#DIV/0!</v>
      </c>
      <c r="S38" s="2" t="e">
        <f t="shared" si="6"/>
        <v>#DIV/0!</v>
      </c>
      <c r="T38" s="2" t="e">
        <f t="shared" si="7"/>
        <v>#DIV/0!</v>
      </c>
      <c r="U38" s="21"/>
      <c r="V38" s="2">
        <f t="shared" si="8"/>
        <v>0</v>
      </c>
      <c r="W38">
        <f t="shared" si="9"/>
        <v>0</v>
      </c>
      <c r="X38" s="2"/>
      <c r="AA38" s="23">
        <v>0.3</v>
      </c>
      <c r="AB38">
        <v>30</v>
      </c>
      <c r="AD38">
        <f t="shared" si="14"/>
        <v>9</v>
      </c>
      <c r="AG38">
        <v>4.8303147170854488E-2</v>
      </c>
      <c r="AH38" s="13">
        <v>257</v>
      </c>
      <c r="AI38">
        <f t="shared" si="15"/>
        <v>12.413908822909603</v>
      </c>
      <c r="AJ38" s="21"/>
      <c r="AK38" s="21"/>
      <c r="AL38" s="2"/>
      <c r="AN38" s="2"/>
    </row>
    <row r="39" spans="1:41" ht="20.100000000000001" customHeight="1" x14ac:dyDescent="0.25">
      <c r="A39" s="38"/>
      <c r="B39" s="39"/>
      <c r="C39" s="38"/>
      <c r="D39" s="40"/>
      <c r="E39" s="29">
        <f t="shared" si="0"/>
        <v>0</v>
      </c>
      <c r="F39" s="40"/>
      <c r="G39" s="32">
        <f t="shared" si="10"/>
        <v>0</v>
      </c>
      <c r="H39" s="40"/>
      <c r="I39" s="30" t="e">
        <f t="shared" si="11"/>
        <v>#DIV/0!</v>
      </c>
      <c r="J39" s="40"/>
      <c r="K39" s="31">
        <f t="shared" si="1"/>
        <v>0</v>
      </c>
      <c r="L39" s="29">
        <f t="shared" si="2"/>
        <v>0</v>
      </c>
      <c r="M39" s="22"/>
      <c r="N39" s="22">
        <f t="shared" si="3"/>
        <v>0</v>
      </c>
      <c r="O39" s="22">
        <f t="shared" si="12"/>
        <v>0</v>
      </c>
      <c r="P39" s="21" t="e">
        <f t="shared" si="13"/>
        <v>#DIV/0!</v>
      </c>
      <c r="Q39" s="23">
        <f t="shared" si="4"/>
        <v>0</v>
      </c>
      <c r="R39" s="2" t="e">
        <f t="shared" si="5"/>
        <v>#DIV/0!</v>
      </c>
      <c r="S39" s="2" t="e">
        <f t="shared" si="6"/>
        <v>#DIV/0!</v>
      </c>
      <c r="T39" s="2" t="e">
        <f t="shared" si="7"/>
        <v>#DIV/0!</v>
      </c>
      <c r="U39" s="21"/>
      <c r="V39" s="2">
        <f t="shared" si="8"/>
        <v>0</v>
      </c>
      <c r="W39">
        <f t="shared" si="9"/>
        <v>0</v>
      </c>
      <c r="X39" s="2"/>
      <c r="AA39" s="23">
        <v>0.4</v>
      </c>
      <c r="AB39">
        <v>40</v>
      </c>
      <c r="AD39">
        <f t="shared" si="14"/>
        <v>16</v>
      </c>
      <c r="AG39">
        <v>5.0075838000422368E-2</v>
      </c>
      <c r="AH39" s="13">
        <v>152</v>
      </c>
      <c r="AI39">
        <f t="shared" si="15"/>
        <v>7.6115273760641999</v>
      </c>
      <c r="AJ39" s="21"/>
      <c r="AK39" s="21"/>
      <c r="AL39" s="2"/>
      <c r="AN39" s="2"/>
    </row>
    <row r="40" spans="1:41" ht="20.100000000000001" customHeight="1" x14ac:dyDescent="0.25">
      <c r="A40" s="38"/>
      <c r="B40" s="39"/>
      <c r="C40" s="38"/>
      <c r="D40" s="40"/>
      <c r="E40" s="29">
        <f t="shared" si="0"/>
        <v>0</v>
      </c>
      <c r="F40" s="40"/>
      <c r="G40" s="32">
        <f t="shared" si="10"/>
        <v>0</v>
      </c>
      <c r="H40" s="40"/>
      <c r="I40" s="30" t="e">
        <f t="shared" si="11"/>
        <v>#DIV/0!</v>
      </c>
      <c r="J40" s="40"/>
      <c r="K40" s="31">
        <f t="shared" si="1"/>
        <v>0</v>
      </c>
      <c r="L40" s="29">
        <f t="shared" si="2"/>
        <v>0</v>
      </c>
      <c r="M40" s="22"/>
      <c r="N40" s="22">
        <f t="shared" si="3"/>
        <v>0</v>
      </c>
      <c r="O40" s="22">
        <f t="shared" si="12"/>
        <v>0</v>
      </c>
      <c r="P40" s="21" t="e">
        <f t="shared" si="13"/>
        <v>#DIV/0!</v>
      </c>
      <c r="Q40" s="23">
        <f t="shared" si="4"/>
        <v>0</v>
      </c>
      <c r="R40" s="2" t="e">
        <f t="shared" si="5"/>
        <v>#DIV/0!</v>
      </c>
      <c r="S40" s="2" t="e">
        <f t="shared" si="6"/>
        <v>#DIV/0!</v>
      </c>
      <c r="T40" s="2" t="e">
        <f t="shared" si="7"/>
        <v>#DIV/0!</v>
      </c>
      <c r="U40" s="21"/>
      <c r="V40" s="2">
        <f t="shared" si="8"/>
        <v>0</v>
      </c>
      <c r="W40">
        <f t="shared" si="9"/>
        <v>0</v>
      </c>
      <c r="X40" s="2"/>
      <c r="AA40" s="23">
        <v>0.5</v>
      </c>
      <c r="AB40">
        <v>50</v>
      </c>
      <c r="AD40">
        <f t="shared" si="14"/>
        <v>25</v>
      </c>
      <c r="AG40">
        <v>4.8836310673840089E-2</v>
      </c>
      <c r="AH40" s="13">
        <v>1368</v>
      </c>
      <c r="AI40">
        <f t="shared" si="15"/>
        <v>66.808073001813241</v>
      </c>
      <c r="AJ40" s="21"/>
      <c r="AK40" s="21"/>
      <c r="AL40" s="2"/>
      <c r="AN40" s="2"/>
    </row>
    <row r="41" spans="1:41" ht="20.100000000000001" customHeight="1" x14ac:dyDescent="0.25">
      <c r="A41" s="38"/>
      <c r="B41" s="39"/>
      <c r="C41" s="38"/>
      <c r="D41" s="40"/>
      <c r="E41" s="29">
        <f t="shared" si="0"/>
        <v>0</v>
      </c>
      <c r="F41" s="40"/>
      <c r="G41" s="32">
        <f t="shared" si="10"/>
        <v>0</v>
      </c>
      <c r="H41" s="40"/>
      <c r="I41" s="30" t="e">
        <f t="shared" si="11"/>
        <v>#DIV/0!</v>
      </c>
      <c r="J41" s="40"/>
      <c r="K41" s="31">
        <f t="shared" si="1"/>
        <v>0</v>
      </c>
      <c r="L41" s="29">
        <f t="shared" si="2"/>
        <v>0</v>
      </c>
      <c r="M41" s="22"/>
      <c r="N41" s="22">
        <f t="shared" si="3"/>
        <v>0</v>
      </c>
      <c r="O41" s="22">
        <f t="shared" si="12"/>
        <v>0</v>
      </c>
      <c r="P41" s="21" t="e">
        <f t="shared" si="13"/>
        <v>#DIV/0!</v>
      </c>
      <c r="Q41" s="23">
        <f t="shared" si="4"/>
        <v>0</v>
      </c>
      <c r="R41" s="2" t="e">
        <f t="shared" si="5"/>
        <v>#DIV/0!</v>
      </c>
      <c r="S41" s="2" t="e">
        <f t="shared" si="6"/>
        <v>#DIV/0!</v>
      </c>
      <c r="T41" s="2" t="e">
        <f t="shared" si="7"/>
        <v>#DIV/0!</v>
      </c>
      <c r="U41" s="21"/>
      <c r="V41" s="2">
        <f t="shared" si="8"/>
        <v>0</v>
      </c>
      <c r="W41">
        <f t="shared" si="9"/>
        <v>0</v>
      </c>
      <c r="X41" s="2"/>
      <c r="AB41">
        <f>SUM(AB36:AB40)</f>
        <v>150</v>
      </c>
      <c r="AD41">
        <f>SUM(AD36:AD40)</f>
        <v>55</v>
      </c>
      <c r="AG41">
        <v>5.0106507582846072E-2</v>
      </c>
      <c r="AH41" s="13">
        <v>108</v>
      </c>
      <c r="AI41">
        <f t="shared" si="15"/>
        <v>5.4115028189473762</v>
      </c>
      <c r="AJ41" s="21"/>
      <c r="AK41" s="21"/>
      <c r="AL41" s="2"/>
      <c r="AN41" s="2"/>
    </row>
    <row r="42" spans="1:41" ht="20.100000000000001" customHeight="1" x14ac:dyDescent="0.25">
      <c r="A42" s="38"/>
      <c r="B42" s="39"/>
      <c r="C42" s="38"/>
      <c r="D42" s="40"/>
      <c r="E42" s="29">
        <f t="shared" si="0"/>
        <v>0</v>
      </c>
      <c r="F42" s="40"/>
      <c r="G42" s="32">
        <f t="shared" si="10"/>
        <v>0</v>
      </c>
      <c r="H42" s="40"/>
      <c r="I42" s="30" t="e">
        <f t="shared" si="11"/>
        <v>#DIV/0!</v>
      </c>
      <c r="J42" s="40"/>
      <c r="K42" s="31">
        <f t="shared" si="1"/>
        <v>0</v>
      </c>
      <c r="L42" s="29">
        <f t="shared" si="2"/>
        <v>0</v>
      </c>
      <c r="M42" s="22"/>
      <c r="N42" s="22">
        <f t="shared" si="3"/>
        <v>0</v>
      </c>
      <c r="O42" s="22">
        <f t="shared" si="12"/>
        <v>0</v>
      </c>
      <c r="P42" s="21" t="e">
        <f t="shared" si="13"/>
        <v>#DIV/0!</v>
      </c>
      <c r="Q42" s="23">
        <f t="shared" si="4"/>
        <v>0</v>
      </c>
      <c r="R42" s="2" t="e">
        <f t="shared" si="5"/>
        <v>#DIV/0!</v>
      </c>
      <c r="S42" s="2" t="e">
        <f t="shared" si="6"/>
        <v>#DIV/0!</v>
      </c>
      <c r="T42" s="2" t="e">
        <f t="shared" si="7"/>
        <v>#DIV/0!</v>
      </c>
      <c r="U42" s="21"/>
      <c r="V42" s="2">
        <f t="shared" si="8"/>
        <v>0</v>
      </c>
      <c r="W42">
        <f t="shared" si="9"/>
        <v>0</v>
      </c>
      <c r="X42" s="2"/>
      <c r="AG42">
        <v>4.8303147170854488E-2</v>
      </c>
      <c r="AH42" s="13">
        <v>195.97</v>
      </c>
      <c r="AI42">
        <f t="shared" si="15"/>
        <v>9.4659677510723537</v>
      </c>
      <c r="AJ42" s="21"/>
      <c r="AK42" s="21"/>
      <c r="AL42" s="2"/>
      <c r="AN42" s="2"/>
    </row>
    <row r="43" spans="1:41" ht="20.100000000000001" customHeight="1" x14ac:dyDescent="0.25">
      <c r="A43" s="38"/>
      <c r="B43" s="39"/>
      <c r="C43" s="38"/>
      <c r="D43" s="40"/>
      <c r="E43" s="29">
        <f t="shared" si="0"/>
        <v>0</v>
      </c>
      <c r="F43" s="40"/>
      <c r="G43" s="32">
        <f t="shared" si="10"/>
        <v>0</v>
      </c>
      <c r="H43" s="40"/>
      <c r="I43" s="30" t="e">
        <f t="shared" si="11"/>
        <v>#DIV/0!</v>
      </c>
      <c r="J43" s="40"/>
      <c r="K43" s="31">
        <f t="shared" si="1"/>
        <v>0</v>
      </c>
      <c r="L43" s="29">
        <f t="shared" si="2"/>
        <v>0</v>
      </c>
      <c r="M43" s="22"/>
      <c r="N43" s="22">
        <f t="shared" si="3"/>
        <v>0</v>
      </c>
      <c r="O43" s="22">
        <f t="shared" si="12"/>
        <v>0</v>
      </c>
      <c r="P43" s="21" t="e">
        <f t="shared" si="13"/>
        <v>#DIV/0!</v>
      </c>
      <c r="Q43" s="23">
        <f t="shared" si="4"/>
        <v>0</v>
      </c>
      <c r="R43" s="2" t="e">
        <f t="shared" si="5"/>
        <v>#DIV/0!</v>
      </c>
      <c r="S43" s="2" t="e">
        <f t="shared" si="6"/>
        <v>#DIV/0!</v>
      </c>
      <c r="T43" s="2" t="e">
        <f t="shared" si="7"/>
        <v>#DIV/0!</v>
      </c>
      <c r="U43" s="21"/>
      <c r="V43" s="2">
        <f t="shared" si="8"/>
        <v>0</v>
      </c>
      <c r="W43">
        <f t="shared" si="9"/>
        <v>0</v>
      </c>
      <c r="X43" s="2"/>
      <c r="AG43">
        <v>0.42709857007349095</v>
      </c>
      <c r="AH43" s="13">
        <v>200.63</v>
      </c>
      <c r="AI43">
        <f t="shared" si="15"/>
        <v>85.688786113844486</v>
      </c>
      <c r="AJ43" s="21"/>
      <c r="AK43" s="21"/>
      <c r="AL43" s="2"/>
      <c r="AN43" s="2"/>
    </row>
    <row r="44" spans="1:41" ht="20.100000000000001" customHeight="1" thickBot="1" x14ac:dyDescent="0.3">
      <c r="A44" s="38"/>
      <c r="B44" s="39"/>
      <c r="C44" s="38"/>
      <c r="D44" s="40"/>
      <c r="E44" s="29">
        <f t="shared" si="0"/>
        <v>0</v>
      </c>
      <c r="F44" s="40"/>
      <c r="G44" s="32">
        <f t="shared" si="10"/>
        <v>0</v>
      </c>
      <c r="H44" s="40"/>
      <c r="I44" s="30" t="e">
        <f t="shared" si="11"/>
        <v>#DIV/0!</v>
      </c>
      <c r="J44" s="40"/>
      <c r="K44" s="31">
        <f t="shared" si="1"/>
        <v>0</v>
      </c>
      <c r="L44" s="29">
        <f t="shared" si="2"/>
        <v>0</v>
      </c>
      <c r="M44" s="22"/>
      <c r="N44" s="22">
        <f t="shared" si="3"/>
        <v>0</v>
      </c>
      <c r="O44" s="22">
        <f t="shared" si="12"/>
        <v>0</v>
      </c>
      <c r="P44" s="21" t="e">
        <f t="shared" si="13"/>
        <v>#DIV/0!</v>
      </c>
      <c r="Q44" s="23">
        <f t="shared" si="4"/>
        <v>0</v>
      </c>
      <c r="R44" s="2" t="e">
        <f t="shared" si="5"/>
        <v>#DIV/0!</v>
      </c>
      <c r="S44" s="2" t="e">
        <f t="shared" si="6"/>
        <v>#DIV/0!</v>
      </c>
      <c r="T44" s="2" t="e">
        <f t="shared" si="7"/>
        <v>#DIV/0!</v>
      </c>
      <c r="U44" s="21"/>
      <c r="V44" s="2">
        <f t="shared" si="8"/>
        <v>0</v>
      </c>
      <c r="W44">
        <f t="shared" si="9"/>
        <v>0</v>
      </c>
      <c r="X44" s="2"/>
      <c r="AG44">
        <v>0.27196888847809342</v>
      </c>
      <c r="AH44" s="13">
        <v>65.97</v>
      </c>
      <c r="AI44">
        <f t="shared" si="15"/>
        <v>17.941787572899823</v>
      </c>
      <c r="AJ44" s="21"/>
      <c r="AK44" s="21"/>
      <c r="AL44" s="2"/>
      <c r="AN44" s="2"/>
    </row>
    <row r="45" spans="1:41" ht="33.75" customHeight="1" thickBot="1" x14ac:dyDescent="0.3">
      <c r="E45" s="73"/>
      <c r="K45" s="54">
        <f>SUM(K36:K44)</f>
        <v>0</v>
      </c>
      <c r="L45" s="54">
        <f>SUM(L36:L44)</f>
        <v>0</v>
      </c>
      <c r="N45" s="22">
        <f>SUM(M36:M44)</f>
        <v>0</v>
      </c>
      <c r="O45" s="22">
        <f>SUM(N36:N44)</f>
        <v>0</v>
      </c>
      <c r="P45" s="22">
        <f>SUM(O36:O44)</f>
        <v>0</v>
      </c>
      <c r="R45" s="23">
        <f>SUM(Q36:Q44)</f>
        <v>0</v>
      </c>
      <c r="X45">
        <f>SUM(W36:W44)</f>
        <v>0</v>
      </c>
      <c r="AI45" s="24">
        <f>SUM(AH36:AH44)</f>
        <v>3764.5699999999997</v>
      </c>
      <c r="AJ45">
        <f>SUM(AI36:AI44)</f>
        <v>327.33112192209268</v>
      </c>
      <c r="AK45" s="21"/>
      <c r="AL45" s="2"/>
      <c r="AO45" s="2"/>
    </row>
    <row r="46" spans="1:41" ht="33.75" customHeight="1" thickBot="1" x14ac:dyDescent="0.3">
      <c r="A46" s="94" t="s">
        <v>13</v>
      </c>
      <c r="B46" s="95"/>
      <c r="C46" s="95"/>
      <c r="D46" s="95"/>
      <c r="E46" s="96"/>
      <c r="F46" s="95"/>
      <c r="G46" s="95"/>
      <c r="H46" s="95"/>
      <c r="I46" s="95"/>
      <c r="J46" s="95"/>
      <c r="K46" s="91" t="e">
        <f>100%-$L$45/$K$45</f>
        <v>#DIV/0!</v>
      </c>
      <c r="L46" s="92"/>
      <c r="N46" s="22"/>
      <c r="O46" s="22"/>
      <c r="P46" s="22"/>
      <c r="R46" s="23"/>
      <c r="AI46" s="24"/>
      <c r="AK46" s="21"/>
      <c r="AL46" s="2"/>
      <c r="AO46" s="2"/>
    </row>
    <row r="47" spans="1:41" s="18" customFormat="1" ht="62.25" customHeight="1" x14ac:dyDescent="0.35">
      <c r="A47" s="93" t="s">
        <v>96</v>
      </c>
      <c r="B47" s="93"/>
      <c r="C47" s="93"/>
      <c r="D47" s="93"/>
      <c r="E47" s="93"/>
      <c r="F47" s="93"/>
      <c r="G47" s="93"/>
      <c r="H47" s="93"/>
      <c r="I47" s="93"/>
      <c r="J47" s="93"/>
      <c r="K47" s="93"/>
      <c r="L47" s="93"/>
    </row>
    <row r="48" spans="1:41" ht="133.5" customHeight="1" x14ac:dyDescent="0.25">
      <c r="A48" s="77" t="s">
        <v>27</v>
      </c>
      <c r="B48" s="77" t="s">
        <v>22</v>
      </c>
      <c r="C48" s="99" t="s">
        <v>28</v>
      </c>
      <c r="D48" s="100"/>
      <c r="E48" s="101"/>
      <c r="F48" s="77" t="s">
        <v>49</v>
      </c>
      <c r="G48" s="77" t="s">
        <v>48</v>
      </c>
      <c r="H48" s="77" t="s">
        <v>54</v>
      </c>
      <c r="I48" s="77" t="s">
        <v>16</v>
      </c>
      <c r="J48" s="77" t="s">
        <v>14</v>
      </c>
      <c r="K48" s="77" t="s">
        <v>50</v>
      </c>
      <c r="L48" s="77" t="s">
        <v>65</v>
      </c>
    </row>
    <row r="49" spans="1:40" ht="15.75" x14ac:dyDescent="0.25">
      <c r="A49" s="41"/>
      <c r="B49" s="41" t="s">
        <v>8</v>
      </c>
      <c r="C49" s="45"/>
      <c r="D49" s="48"/>
      <c r="E49" s="46"/>
      <c r="F49" s="41" t="s">
        <v>9</v>
      </c>
      <c r="G49" s="41" t="s">
        <v>9</v>
      </c>
      <c r="H49" s="41" t="s">
        <v>9</v>
      </c>
      <c r="I49" s="41" t="s">
        <v>9</v>
      </c>
      <c r="J49" s="41"/>
      <c r="K49" s="41" t="s">
        <v>1</v>
      </c>
      <c r="L49" s="41" t="s">
        <v>1</v>
      </c>
    </row>
    <row r="50" spans="1:40" ht="25.5" customHeight="1" x14ac:dyDescent="0.25">
      <c r="A50" s="41" t="s">
        <v>7</v>
      </c>
      <c r="B50" s="41" t="s">
        <v>3</v>
      </c>
      <c r="C50" s="102" t="s">
        <v>2</v>
      </c>
      <c r="D50" s="103"/>
      <c r="E50" s="104"/>
      <c r="F50" s="41" t="s">
        <v>6</v>
      </c>
      <c r="G50" s="41" t="s">
        <v>45</v>
      </c>
      <c r="H50" s="41" t="s">
        <v>5</v>
      </c>
      <c r="I50" s="41" t="s">
        <v>42</v>
      </c>
      <c r="J50" s="41" t="s">
        <v>43</v>
      </c>
      <c r="K50" s="41" t="s">
        <v>46</v>
      </c>
      <c r="L50" s="41" t="s">
        <v>47</v>
      </c>
    </row>
    <row r="51" spans="1:40" ht="20.100000000000001" customHeight="1" x14ac:dyDescent="0.25">
      <c r="A51" s="42">
        <f t="shared" ref="A51:C59" si="16">+A36</f>
        <v>0</v>
      </c>
      <c r="B51" s="43">
        <f t="shared" si="16"/>
        <v>0</v>
      </c>
      <c r="C51" s="53">
        <f t="shared" si="16"/>
        <v>0</v>
      </c>
      <c r="D51" s="49"/>
      <c r="E51" s="47"/>
      <c r="F51" s="40"/>
      <c r="G51" s="29">
        <f>+F51</f>
        <v>0</v>
      </c>
      <c r="H51" s="40"/>
      <c r="I51" s="32">
        <f>+G51-H51</f>
        <v>0</v>
      </c>
      <c r="J51" s="40"/>
      <c r="K51" s="44">
        <f t="shared" ref="K51:K59" si="17">+I51*J51</f>
        <v>0</v>
      </c>
      <c r="L51" s="44">
        <f t="shared" ref="L51:L59" si="18">+K51</f>
        <v>0</v>
      </c>
      <c r="M51" s="22"/>
      <c r="N51" s="22" t="e">
        <f>J51*#REF!</f>
        <v>#REF!</v>
      </c>
      <c r="O51" s="22" t="e">
        <f>M51-N51</f>
        <v>#REF!</v>
      </c>
      <c r="P51" s="21" t="e">
        <f>100%-(N51/M51)</f>
        <v>#REF!</v>
      </c>
      <c r="Q51" s="23" t="e">
        <f>J51*(I51-#REF!)</f>
        <v>#REF!</v>
      </c>
      <c r="R51" s="2" t="e">
        <f t="shared" ref="R51:R59" si="19">(M51-N51)/J51</f>
        <v>#REF!</v>
      </c>
      <c r="S51" s="2" t="e">
        <f>R51+#REF!</f>
        <v>#REF!</v>
      </c>
      <c r="T51" s="2" t="e">
        <f t="shared" ref="T51:T59" si="20">S51-I51</f>
        <v>#REF!</v>
      </c>
      <c r="U51" s="21"/>
      <c r="V51" s="2" t="e">
        <f>I51-#REF!</f>
        <v>#REF!</v>
      </c>
      <c r="W51" t="e">
        <f t="shared" ref="W51:W59" si="21">J51*V51</f>
        <v>#REF!</v>
      </c>
      <c r="X51" s="2"/>
      <c r="AA51" s="23">
        <v>0.1</v>
      </c>
      <c r="AB51">
        <v>10</v>
      </c>
      <c r="AD51">
        <f>AB51*AA51</f>
        <v>1</v>
      </c>
      <c r="AG51">
        <v>5.0080439703327206E-2</v>
      </c>
      <c r="AH51" s="13">
        <v>1160</v>
      </c>
      <c r="AI51">
        <f>AH51*AG51</f>
        <v>58.093310055859561</v>
      </c>
      <c r="AJ51" s="21"/>
      <c r="AK51" s="23"/>
      <c r="AL51" s="2"/>
      <c r="AN51" s="2"/>
    </row>
    <row r="52" spans="1:40" ht="20.100000000000001" customHeight="1" x14ac:dyDescent="0.25">
      <c r="A52" s="42">
        <f t="shared" si="16"/>
        <v>0</v>
      </c>
      <c r="B52" s="43">
        <f t="shared" si="16"/>
        <v>0</v>
      </c>
      <c r="C52" s="53">
        <f t="shared" si="16"/>
        <v>0</v>
      </c>
      <c r="D52" s="49"/>
      <c r="E52" s="47"/>
      <c r="F52" s="40"/>
      <c r="G52" s="29">
        <f t="shared" ref="G52:G59" si="22">+F52</f>
        <v>0</v>
      </c>
      <c r="H52" s="40"/>
      <c r="I52" s="32">
        <f t="shared" ref="I52:I59" si="23">+G52-H52</f>
        <v>0</v>
      </c>
      <c r="J52" s="40"/>
      <c r="K52" s="44">
        <f t="shared" si="17"/>
        <v>0</v>
      </c>
      <c r="L52" s="44">
        <f t="shared" si="18"/>
        <v>0</v>
      </c>
      <c r="M52" s="22"/>
      <c r="N52" s="22" t="e">
        <f>J52*#REF!</f>
        <v>#REF!</v>
      </c>
      <c r="O52" s="22" t="e">
        <f t="shared" ref="O52:O59" si="24">M52-N52</f>
        <v>#REF!</v>
      </c>
      <c r="P52" s="21" t="e">
        <f t="shared" ref="P52:P59" si="25">100%-(N52/M52)</f>
        <v>#REF!</v>
      </c>
      <c r="Q52" s="23" t="e">
        <f>J52*(I52-#REF!)</f>
        <v>#REF!</v>
      </c>
      <c r="R52" s="2" t="e">
        <f t="shared" si="19"/>
        <v>#REF!</v>
      </c>
      <c r="S52" s="2" t="e">
        <f>R52+#REF!</f>
        <v>#REF!</v>
      </c>
      <c r="T52" s="2" t="e">
        <f t="shared" si="20"/>
        <v>#REF!</v>
      </c>
      <c r="U52" s="21"/>
      <c r="V52" s="2" t="e">
        <f>I52-#REF!</f>
        <v>#REF!</v>
      </c>
      <c r="W52" t="e">
        <f t="shared" si="21"/>
        <v>#REF!</v>
      </c>
      <c r="X52" s="2"/>
      <c r="AA52" s="23">
        <v>0.2</v>
      </c>
      <c r="AB52">
        <v>20</v>
      </c>
      <c r="AD52">
        <f t="shared" ref="AD52:AD55" si="26">AB52*AA52</f>
        <v>4</v>
      </c>
      <c r="AG52">
        <v>0.24862357357463793</v>
      </c>
      <c r="AH52" s="13">
        <v>257</v>
      </c>
      <c r="AI52">
        <f t="shared" ref="AI52:AI59" si="27">AH52*AG52</f>
        <v>63.896258408681952</v>
      </c>
      <c r="AJ52" s="21"/>
      <c r="AK52" s="21"/>
      <c r="AL52" s="2"/>
      <c r="AN52" s="2"/>
    </row>
    <row r="53" spans="1:40" ht="20.100000000000001" customHeight="1" x14ac:dyDescent="0.25">
      <c r="A53" s="42">
        <f t="shared" si="16"/>
        <v>0</v>
      </c>
      <c r="B53" s="43">
        <f t="shared" si="16"/>
        <v>0</v>
      </c>
      <c r="C53" s="53">
        <f t="shared" si="16"/>
        <v>0</v>
      </c>
      <c r="D53" s="49"/>
      <c r="E53" s="47"/>
      <c r="F53" s="40"/>
      <c r="G53" s="29">
        <f t="shared" si="22"/>
        <v>0</v>
      </c>
      <c r="H53" s="40"/>
      <c r="I53" s="32">
        <f t="shared" si="23"/>
        <v>0</v>
      </c>
      <c r="J53" s="40"/>
      <c r="K53" s="44">
        <f t="shared" si="17"/>
        <v>0</v>
      </c>
      <c r="L53" s="44">
        <f t="shared" si="18"/>
        <v>0</v>
      </c>
      <c r="M53" s="22"/>
      <c r="N53" s="22" t="e">
        <f>J53*#REF!</f>
        <v>#REF!</v>
      </c>
      <c r="O53" s="22" t="e">
        <f t="shared" si="24"/>
        <v>#REF!</v>
      </c>
      <c r="P53" s="21" t="e">
        <f t="shared" si="25"/>
        <v>#REF!</v>
      </c>
      <c r="Q53" s="23" t="e">
        <f>J53*(I53-#REF!)</f>
        <v>#REF!</v>
      </c>
      <c r="R53" s="2" t="e">
        <f t="shared" si="19"/>
        <v>#REF!</v>
      </c>
      <c r="S53" s="2" t="e">
        <f>R53+#REF!</f>
        <v>#REF!</v>
      </c>
      <c r="T53" s="2" t="e">
        <f t="shared" si="20"/>
        <v>#REF!</v>
      </c>
      <c r="U53" s="21"/>
      <c r="V53" s="2" t="e">
        <f>I53-#REF!</f>
        <v>#REF!</v>
      </c>
      <c r="W53" t="e">
        <f t="shared" si="21"/>
        <v>#REF!</v>
      </c>
      <c r="X53" s="2"/>
      <c r="AA53" s="23">
        <v>0.3</v>
      </c>
      <c r="AB53">
        <v>30</v>
      </c>
      <c r="AD53">
        <f t="shared" si="26"/>
        <v>9</v>
      </c>
      <c r="AG53">
        <v>4.8303147170854488E-2</v>
      </c>
      <c r="AH53" s="13">
        <v>257</v>
      </c>
      <c r="AI53">
        <f t="shared" si="27"/>
        <v>12.413908822909603</v>
      </c>
      <c r="AJ53" s="21"/>
      <c r="AK53" s="21"/>
      <c r="AL53" s="2"/>
      <c r="AN53" s="2"/>
    </row>
    <row r="54" spans="1:40" ht="20.100000000000001" customHeight="1" x14ac:dyDescent="0.25">
      <c r="A54" s="42">
        <f t="shared" si="16"/>
        <v>0</v>
      </c>
      <c r="B54" s="43">
        <f t="shared" si="16"/>
        <v>0</v>
      </c>
      <c r="C54" s="53">
        <f t="shared" si="16"/>
        <v>0</v>
      </c>
      <c r="D54" s="49"/>
      <c r="E54" s="47"/>
      <c r="F54" s="40"/>
      <c r="G54" s="29">
        <f t="shared" si="22"/>
        <v>0</v>
      </c>
      <c r="H54" s="40"/>
      <c r="I54" s="32">
        <f t="shared" si="23"/>
        <v>0</v>
      </c>
      <c r="J54" s="40"/>
      <c r="K54" s="44">
        <f t="shared" si="17"/>
        <v>0</v>
      </c>
      <c r="L54" s="44">
        <f t="shared" si="18"/>
        <v>0</v>
      </c>
      <c r="M54" s="22"/>
      <c r="N54" s="22" t="e">
        <f>J54*#REF!</f>
        <v>#REF!</v>
      </c>
      <c r="O54" s="22" t="e">
        <f t="shared" si="24"/>
        <v>#REF!</v>
      </c>
      <c r="P54" s="21" t="e">
        <f t="shared" si="25"/>
        <v>#REF!</v>
      </c>
      <c r="Q54" s="23" t="e">
        <f>J54*(I54-#REF!)</f>
        <v>#REF!</v>
      </c>
      <c r="R54" s="2" t="e">
        <f t="shared" si="19"/>
        <v>#REF!</v>
      </c>
      <c r="S54" s="2" t="e">
        <f>R54+#REF!</f>
        <v>#REF!</v>
      </c>
      <c r="T54" s="2" t="e">
        <f t="shared" si="20"/>
        <v>#REF!</v>
      </c>
      <c r="U54" s="21"/>
      <c r="V54" s="2" t="e">
        <f>I54-#REF!</f>
        <v>#REF!</v>
      </c>
      <c r="W54" t="e">
        <f t="shared" si="21"/>
        <v>#REF!</v>
      </c>
      <c r="X54" s="2"/>
      <c r="AA54" s="23">
        <v>0.4</v>
      </c>
      <c r="AB54">
        <v>40</v>
      </c>
      <c r="AD54">
        <f t="shared" si="26"/>
        <v>16</v>
      </c>
      <c r="AG54">
        <v>5.0075838000422368E-2</v>
      </c>
      <c r="AH54" s="13">
        <v>152</v>
      </c>
      <c r="AI54">
        <f t="shared" si="27"/>
        <v>7.6115273760641999</v>
      </c>
      <c r="AJ54" s="21"/>
      <c r="AK54" s="21"/>
      <c r="AL54" s="2"/>
      <c r="AN54" s="2"/>
    </row>
    <row r="55" spans="1:40" ht="20.100000000000001" customHeight="1" x14ac:dyDescent="0.25">
      <c r="A55" s="42">
        <f t="shared" si="16"/>
        <v>0</v>
      </c>
      <c r="B55" s="43">
        <f t="shared" si="16"/>
        <v>0</v>
      </c>
      <c r="C55" s="53">
        <f t="shared" si="16"/>
        <v>0</v>
      </c>
      <c r="D55" s="49"/>
      <c r="E55" s="47"/>
      <c r="F55" s="40"/>
      <c r="G55" s="29">
        <f t="shared" si="22"/>
        <v>0</v>
      </c>
      <c r="H55" s="40"/>
      <c r="I55" s="32">
        <f t="shared" si="23"/>
        <v>0</v>
      </c>
      <c r="J55" s="40"/>
      <c r="K55" s="44">
        <f t="shared" si="17"/>
        <v>0</v>
      </c>
      <c r="L55" s="44">
        <f t="shared" si="18"/>
        <v>0</v>
      </c>
      <c r="M55" s="22"/>
      <c r="N55" s="22" t="e">
        <f>J55*#REF!</f>
        <v>#REF!</v>
      </c>
      <c r="O55" s="22" t="e">
        <f t="shared" si="24"/>
        <v>#REF!</v>
      </c>
      <c r="P55" s="21" t="e">
        <f t="shared" si="25"/>
        <v>#REF!</v>
      </c>
      <c r="Q55" s="23" t="e">
        <f>J55*(I55-#REF!)</f>
        <v>#REF!</v>
      </c>
      <c r="R55" s="2" t="e">
        <f t="shared" si="19"/>
        <v>#REF!</v>
      </c>
      <c r="S55" s="2" t="e">
        <f>R55+#REF!</f>
        <v>#REF!</v>
      </c>
      <c r="T55" s="2" t="e">
        <f t="shared" si="20"/>
        <v>#REF!</v>
      </c>
      <c r="U55" s="21"/>
      <c r="V55" s="2" t="e">
        <f>I55-#REF!</f>
        <v>#REF!</v>
      </c>
      <c r="W55" t="e">
        <f t="shared" si="21"/>
        <v>#REF!</v>
      </c>
      <c r="X55" s="2"/>
      <c r="AA55" s="23">
        <v>0.5</v>
      </c>
      <c r="AB55">
        <v>50</v>
      </c>
      <c r="AD55">
        <f t="shared" si="26"/>
        <v>25</v>
      </c>
      <c r="AG55">
        <v>4.8836310673840089E-2</v>
      </c>
      <c r="AH55" s="13">
        <v>1368</v>
      </c>
      <c r="AI55">
        <f t="shared" si="27"/>
        <v>66.808073001813241</v>
      </c>
      <c r="AJ55" s="21"/>
      <c r="AK55" s="21"/>
      <c r="AL55" s="2"/>
      <c r="AN55" s="2"/>
    </row>
    <row r="56" spans="1:40" ht="20.100000000000001" customHeight="1" x14ac:dyDescent="0.25">
      <c r="A56" s="42">
        <f t="shared" si="16"/>
        <v>0</v>
      </c>
      <c r="B56" s="43">
        <f t="shared" si="16"/>
        <v>0</v>
      </c>
      <c r="C56" s="53">
        <f t="shared" si="16"/>
        <v>0</v>
      </c>
      <c r="D56" s="49"/>
      <c r="E56" s="47"/>
      <c r="F56" s="40"/>
      <c r="G56" s="29">
        <f t="shared" si="22"/>
        <v>0</v>
      </c>
      <c r="H56" s="40"/>
      <c r="I56" s="32">
        <f t="shared" si="23"/>
        <v>0</v>
      </c>
      <c r="J56" s="40"/>
      <c r="K56" s="44">
        <f t="shared" si="17"/>
        <v>0</v>
      </c>
      <c r="L56" s="44">
        <f t="shared" si="18"/>
        <v>0</v>
      </c>
      <c r="M56" s="22"/>
      <c r="N56" s="22" t="e">
        <f>J56*#REF!</f>
        <v>#REF!</v>
      </c>
      <c r="O56" s="22" t="e">
        <f t="shared" si="24"/>
        <v>#REF!</v>
      </c>
      <c r="P56" s="21" t="e">
        <f t="shared" si="25"/>
        <v>#REF!</v>
      </c>
      <c r="Q56" s="23" t="e">
        <f>J56*(I56-#REF!)</f>
        <v>#REF!</v>
      </c>
      <c r="R56" s="2" t="e">
        <f t="shared" si="19"/>
        <v>#REF!</v>
      </c>
      <c r="S56" s="2" t="e">
        <f>R56+#REF!</f>
        <v>#REF!</v>
      </c>
      <c r="T56" s="2" t="e">
        <f t="shared" si="20"/>
        <v>#REF!</v>
      </c>
      <c r="U56" s="21"/>
      <c r="V56" s="2" t="e">
        <f>I56-#REF!</f>
        <v>#REF!</v>
      </c>
      <c r="W56" t="e">
        <f t="shared" si="21"/>
        <v>#REF!</v>
      </c>
      <c r="X56" s="2"/>
      <c r="AB56">
        <f>SUM(AB51:AB55)</f>
        <v>150</v>
      </c>
      <c r="AD56">
        <f>SUM(AD51:AD55)</f>
        <v>55</v>
      </c>
      <c r="AG56">
        <v>5.0106507582846072E-2</v>
      </c>
      <c r="AH56" s="13">
        <v>108</v>
      </c>
      <c r="AI56">
        <f t="shared" si="27"/>
        <v>5.4115028189473762</v>
      </c>
      <c r="AJ56" s="21"/>
      <c r="AK56" s="21"/>
      <c r="AL56" s="2"/>
      <c r="AN56" s="2"/>
    </row>
    <row r="57" spans="1:40" ht="20.100000000000001" customHeight="1" x14ac:dyDescent="0.25">
      <c r="A57" s="42">
        <f t="shared" si="16"/>
        <v>0</v>
      </c>
      <c r="B57" s="43">
        <f t="shared" si="16"/>
        <v>0</v>
      </c>
      <c r="C57" s="53">
        <f t="shared" si="16"/>
        <v>0</v>
      </c>
      <c r="D57" s="49"/>
      <c r="E57" s="47"/>
      <c r="F57" s="40"/>
      <c r="G57" s="29">
        <f t="shared" si="22"/>
        <v>0</v>
      </c>
      <c r="H57" s="40"/>
      <c r="I57" s="32">
        <f t="shared" si="23"/>
        <v>0</v>
      </c>
      <c r="J57" s="40"/>
      <c r="K57" s="44">
        <f t="shared" si="17"/>
        <v>0</v>
      </c>
      <c r="L57" s="44">
        <f t="shared" si="18"/>
        <v>0</v>
      </c>
      <c r="M57" s="22"/>
      <c r="N57" s="22" t="e">
        <f>J57*#REF!</f>
        <v>#REF!</v>
      </c>
      <c r="O57" s="22" t="e">
        <f t="shared" si="24"/>
        <v>#REF!</v>
      </c>
      <c r="P57" s="21" t="e">
        <f t="shared" si="25"/>
        <v>#REF!</v>
      </c>
      <c r="Q57" s="23" t="e">
        <f>J57*(I57-#REF!)</f>
        <v>#REF!</v>
      </c>
      <c r="R57" s="2" t="e">
        <f t="shared" si="19"/>
        <v>#REF!</v>
      </c>
      <c r="S57" s="2" t="e">
        <f>R57+#REF!</f>
        <v>#REF!</v>
      </c>
      <c r="T57" s="2" t="e">
        <f t="shared" si="20"/>
        <v>#REF!</v>
      </c>
      <c r="U57" s="21"/>
      <c r="V57" s="2" t="e">
        <f>I57-#REF!</f>
        <v>#REF!</v>
      </c>
      <c r="W57" t="e">
        <f t="shared" si="21"/>
        <v>#REF!</v>
      </c>
      <c r="X57" s="2"/>
      <c r="AG57">
        <v>4.8303147170854488E-2</v>
      </c>
      <c r="AH57" s="13">
        <v>195.97</v>
      </c>
      <c r="AI57">
        <f t="shared" si="27"/>
        <v>9.4659677510723537</v>
      </c>
      <c r="AJ57" s="21"/>
      <c r="AK57" s="21"/>
      <c r="AL57" s="2"/>
      <c r="AN57" s="2"/>
    </row>
    <row r="58" spans="1:40" ht="20.100000000000001" customHeight="1" x14ac:dyDescent="0.25">
      <c r="A58" s="42">
        <f t="shared" si="16"/>
        <v>0</v>
      </c>
      <c r="B58" s="43">
        <f t="shared" si="16"/>
        <v>0</v>
      </c>
      <c r="C58" s="53">
        <f t="shared" si="16"/>
        <v>0</v>
      </c>
      <c r="D58" s="49"/>
      <c r="E58" s="47"/>
      <c r="F58" s="40"/>
      <c r="G58" s="29">
        <f t="shared" si="22"/>
        <v>0</v>
      </c>
      <c r="H58" s="40"/>
      <c r="I58" s="32">
        <f t="shared" si="23"/>
        <v>0</v>
      </c>
      <c r="J58" s="40"/>
      <c r="K58" s="44">
        <f t="shared" si="17"/>
        <v>0</v>
      </c>
      <c r="L58" s="44">
        <f t="shared" si="18"/>
        <v>0</v>
      </c>
      <c r="M58" s="22"/>
      <c r="N58" s="22" t="e">
        <f>J58*#REF!</f>
        <v>#REF!</v>
      </c>
      <c r="O58" s="22" t="e">
        <f t="shared" si="24"/>
        <v>#REF!</v>
      </c>
      <c r="P58" s="21" t="e">
        <f t="shared" si="25"/>
        <v>#REF!</v>
      </c>
      <c r="Q58" s="23" t="e">
        <f>J58*(I58-#REF!)</f>
        <v>#REF!</v>
      </c>
      <c r="R58" s="2" t="e">
        <f t="shared" si="19"/>
        <v>#REF!</v>
      </c>
      <c r="S58" s="2" t="e">
        <f>R58+#REF!</f>
        <v>#REF!</v>
      </c>
      <c r="T58" s="2" t="e">
        <f t="shared" si="20"/>
        <v>#REF!</v>
      </c>
      <c r="U58" s="21"/>
      <c r="V58" s="2" t="e">
        <f>I58-#REF!</f>
        <v>#REF!</v>
      </c>
      <c r="W58" t="e">
        <f t="shared" si="21"/>
        <v>#REF!</v>
      </c>
      <c r="X58" s="2"/>
      <c r="AG58">
        <v>0.42709857007349095</v>
      </c>
      <c r="AH58" s="13">
        <v>200.63</v>
      </c>
      <c r="AI58">
        <f t="shared" si="27"/>
        <v>85.688786113844486</v>
      </c>
      <c r="AJ58" s="21"/>
      <c r="AK58" s="21"/>
      <c r="AL58" s="2"/>
      <c r="AN58" s="2"/>
    </row>
    <row r="59" spans="1:40" ht="20.100000000000001" customHeight="1" thickBot="1" x14ac:dyDescent="0.3">
      <c r="A59" s="42">
        <f t="shared" si="16"/>
        <v>0</v>
      </c>
      <c r="B59" s="43">
        <f t="shared" si="16"/>
        <v>0</v>
      </c>
      <c r="C59" s="53">
        <f t="shared" si="16"/>
        <v>0</v>
      </c>
      <c r="D59" s="49"/>
      <c r="E59" s="47"/>
      <c r="F59" s="40"/>
      <c r="G59" s="29">
        <f t="shared" si="22"/>
        <v>0</v>
      </c>
      <c r="H59" s="40"/>
      <c r="I59" s="32">
        <f t="shared" si="23"/>
        <v>0</v>
      </c>
      <c r="J59" s="40"/>
      <c r="K59" s="44">
        <f t="shared" si="17"/>
        <v>0</v>
      </c>
      <c r="L59" s="44">
        <f t="shared" si="18"/>
        <v>0</v>
      </c>
      <c r="M59" s="22"/>
      <c r="N59" s="22" t="e">
        <f>J59*#REF!</f>
        <v>#REF!</v>
      </c>
      <c r="O59" s="22" t="e">
        <f t="shared" si="24"/>
        <v>#REF!</v>
      </c>
      <c r="P59" s="21" t="e">
        <f t="shared" si="25"/>
        <v>#REF!</v>
      </c>
      <c r="Q59" s="23" t="e">
        <f>J59*(I59-#REF!)</f>
        <v>#REF!</v>
      </c>
      <c r="R59" s="2" t="e">
        <f t="shared" si="19"/>
        <v>#REF!</v>
      </c>
      <c r="S59" s="2" t="e">
        <f>R59+#REF!</f>
        <v>#REF!</v>
      </c>
      <c r="T59" s="2" t="e">
        <f t="shared" si="20"/>
        <v>#REF!</v>
      </c>
      <c r="U59" s="21"/>
      <c r="V59" s="2" t="e">
        <f>I59-#REF!</f>
        <v>#REF!</v>
      </c>
      <c r="W59" t="e">
        <f t="shared" si="21"/>
        <v>#REF!</v>
      </c>
      <c r="X59" s="2"/>
      <c r="AG59">
        <v>0.27196888847809342</v>
      </c>
      <c r="AH59" s="13">
        <v>65.97</v>
      </c>
      <c r="AI59">
        <f t="shared" si="27"/>
        <v>17.941787572899823</v>
      </c>
      <c r="AJ59" s="21"/>
      <c r="AK59" s="21"/>
      <c r="AL59" s="2"/>
      <c r="AN59" s="2"/>
    </row>
    <row r="60" spans="1:40" ht="36.75" customHeight="1" thickBot="1" x14ac:dyDescent="0.3">
      <c r="A60" s="76" t="s">
        <v>88</v>
      </c>
      <c r="K60" s="54">
        <f>SUM(K51:K59)</f>
        <v>0</v>
      </c>
      <c r="L60" s="54">
        <f>SUM(L51:L59)</f>
        <v>0</v>
      </c>
      <c r="O60" s="21" t="e">
        <f>100%-(#REF!/#REF!)</f>
        <v>#REF!</v>
      </c>
      <c r="P60" s="21"/>
      <c r="R60" s="21" t="e">
        <f>#REF!/#REF!</f>
        <v>#REF!</v>
      </c>
      <c r="X60" s="21" t="e">
        <f>(#REF!/#REF!)</f>
        <v>#REF!</v>
      </c>
      <c r="AK60" s="21"/>
    </row>
    <row r="61" spans="1:40" ht="27" customHeight="1" x14ac:dyDescent="0.25">
      <c r="L61" s="2"/>
    </row>
    <row r="62" spans="1:40" s="18" customFormat="1" ht="48" customHeight="1" x14ac:dyDescent="0.35">
      <c r="A62" s="93" t="s">
        <v>51</v>
      </c>
      <c r="B62" s="93"/>
      <c r="C62" s="93"/>
      <c r="D62" s="93"/>
      <c r="E62" s="93"/>
      <c r="F62" s="93"/>
      <c r="G62" s="93"/>
      <c r="H62" s="93"/>
      <c r="I62" s="93"/>
      <c r="J62" s="93"/>
      <c r="K62" s="93"/>
      <c r="L62" s="93"/>
    </row>
    <row r="63" spans="1:40" ht="133.5" customHeight="1" x14ac:dyDescent="0.25">
      <c r="A63" s="41" t="s">
        <v>27</v>
      </c>
      <c r="B63" s="41" t="s">
        <v>22</v>
      </c>
      <c r="C63" s="102" t="s">
        <v>28</v>
      </c>
      <c r="D63" s="103"/>
      <c r="E63" s="104"/>
      <c r="F63" s="41" t="s">
        <v>52</v>
      </c>
      <c r="G63" s="41" t="s">
        <v>48</v>
      </c>
      <c r="H63" s="41" t="s">
        <v>53</v>
      </c>
      <c r="I63" s="41" t="s">
        <v>55</v>
      </c>
      <c r="J63" s="41" t="s">
        <v>14</v>
      </c>
      <c r="K63" s="41" t="s">
        <v>56</v>
      </c>
      <c r="L63" s="41" t="s">
        <v>66</v>
      </c>
    </row>
    <row r="64" spans="1:40" ht="15.75" x14ac:dyDescent="0.25">
      <c r="A64" s="41"/>
      <c r="B64" s="41" t="s">
        <v>8</v>
      </c>
      <c r="C64" s="45"/>
      <c r="D64" s="48"/>
      <c r="E64" s="46"/>
      <c r="F64" s="41" t="s">
        <v>9</v>
      </c>
      <c r="G64" s="41" t="s">
        <v>9</v>
      </c>
      <c r="H64" s="41" t="s">
        <v>9</v>
      </c>
      <c r="I64" s="41" t="s">
        <v>9</v>
      </c>
      <c r="J64" s="41"/>
      <c r="K64" s="41" t="s">
        <v>1</v>
      </c>
      <c r="L64" s="41" t="s">
        <v>1</v>
      </c>
    </row>
    <row r="65" spans="1:40" ht="25.5" customHeight="1" x14ac:dyDescent="0.25">
      <c r="A65" s="41" t="s">
        <v>7</v>
      </c>
      <c r="B65" s="41" t="s">
        <v>3</v>
      </c>
      <c r="C65" s="102" t="s">
        <v>2</v>
      </c>
      <c r="D65" s="103"/>
      <c r="E65" s="104"/>
      <c r="F65" s="41" t="s">
        <v>6</v>
      </c>
      <c r="G65" s="41" t="s">
        <v>45</v>
      </c>
      <c r="H65" s="41" t="s">
        <v>5</v>
      </c>
      <c r="I65" s="41" t="s">
        <v>42</v>
      </c>
      <c r="J65" s="41" t="s">
        <v>43</v>
      </c>
      <c r="K65" s="41" t="s">
        <v>46</v>
      </c>
      <c r="L65" s="41" t="s">
        <v>47</v>
      </c>
    </row>
    <row r="66" spans="1:40" ht="20.100000000000001" customHeight="1" x14ac:dyDescent="0.25">
      <c r="A66" s="38"/>
      <c r="B66" s="39"/>
      <c r="C66" s="52"/>
      <c r="D66" s="50"/>
      <c r="E66" s="51"/>
      <c r="F66" s="40"/>
      <c r="G66" s="29">
        <f>+F66</f>
        <v>0</v>
      </c>
      <c r="H66" s="40"/>
      <c r="I66" s="32">
        <f>+G66-H66</f>
        <v>0</v>
      </c>
      <c r="J66" s="40"/>
      <c r="K66" s="44">
        <f t="shared" ref="K66:K74" si="28">+I66*J66</f>
        <v>0</v>
      </c>
      <c r="L66" s="44">
        <f t="shared" ref="L66:L74" si="29">+K66</f>
        <v>0</v>
      </c>
      <c r="M66" s="22"/>
      <c r="N66" s="22" t="e">
        <f>J66*#REF!</f>
        <v>#REF!</v>
      </c>
      <c r="O66" s="22" t="e">
        <f>M66-N66</f>
        <v>#REF!</v>
      </c>
      <c r="P66" s="21" t="e">
        <f>100%-(N66/M66)</f>
        <v>#REF!</v>
      </c>
      <c r="Q66" s="23" t="e">
        <f>J66*(I66-#REF!)</f>
        <v>#REF!</v>
      </c>
      <c r="R66" s="2" t="e">
        <f t="shared" ref="R66:R74" si="30">(M66-N66)/J66</f>
        <v>#REF!</v>
      </c>
      <c r="S66" s="2" t="e">
        <f>R66+#REF!</f>
        <v>#REF!</v>
      </c>
      <c r="T66" s="2" t="e">
        <f t="shared" ref="T66:T74" si="31">S66-I66</f>
        <v>#REF!</v>
      </c>
      <c r="U66" s="21"/>
      <c r="V66" s="2" t="e">
        <f>I66-#REF!</f>
        <v>#REF!</v>
      </c>
      <c r="W66" t="e">
        <f t="shared" ref="W66:W74" si="32">J66*V66</f>
        <v>#REF!</v>
      </c>
      <c r="X66" s="2"/>
      <c r="AA66" s="23">
        <v>0.1</v>
      </c>
      <c r="AB66">
        <v>10</v>
      </c>
      <c r="AD66">
        <f>AB66*AA66</f>
        <v>1</v>
      </c>
      <c r="AG66">
        <v>5.0080439703327206E-2</v>
      </c>
      <c r="AH66" s="13">
        <v>1160</v>
      </c>
      <c r="AI66">
        <f>AH66*AG66</f>
        <v>58.093310055859561</v>
      </c>
      <c r="AJ66" s="21"/>
      <c r="AK66" s="23"/>
      <c r="AL66" s="2"/>
      <c r="AN66" s="2"/>
    </row>
    <row r="67" spans="1:40" ht="20.100000000000001" customHeight="1" x14ac:dyDescent="0.25">
      <c r="A67" s="38"/>
      <c r="B67" s="39"/>
      <c r="C67" s="52"/>
      <c r="D67" s="50"/>
      <c r="E67" s="51"/>
      <c r="F67" s="40"/>
      <c r="G67" s="29">
        <f t="shared" ref="G67:G74" si="33">+F67</f>
        <v>0</v>
      </c>
      <c r="H67" s="40"/>
      <c r="I67" s="32">
        <f t="shared" ref="I67:I74" si="34">+G67-H67</f>
        <v>0</v>
      </c>
      <c r="J67" s="40"/>
      <c r="K67" s="44">
        <f t="shared" si="28"/>
        <v>0</v>
      </c>
      <c r="L67" s="44">
        <f t="shared" si="29"/>
        <v>0</v>
      </c>
      <c r="M67" s="22"/>
      <c r="N67" s="22" t="e">
        <f>J67*#REF!</f>
        <v>#REF!</v>
      </c>
      <c r="O67" s="22" t="e">
        <f t="shared" ref="O67:O74" si="35">M67-N67</f>
        <v>#REF!</v>
      </c>
      <c r="P67" s="21" t="e">
        <f t="shared" ref="P67:P74" si="36">100%-(N67/M67)</f>
        <v>#REF!</v>
      </c>
      <c r="Q67" s="23" t="e">
        <f>J67*(I67-#REF!)</f>
        <v>#REF!</v>
      </c>
      <c r="R67" s="2" t="e">
        <f t="shared" si="30"/>
        <v>#REF!</v>
      </c>
      <c r="S67" s="2" t="e">
        <f>R67+#REF!</f>
        <v>#REF!</v>
      </c>
      <c r="T67" s="2" t="e">
        <f t="shared" si="31"/>
        <v>#REF!</v>
      </c>
      <c r="U67" s="21"/>
      <c r="V67" s="2" t="e">
        <f>I67-#REF!</f>
        <v>#REF!</v>
      </c>
      <c r="W67" t="e">
        <f t="shared" si="32"/>
        <v>#REF!</v>
      </c>
      <c r="X67" s="2"/>
      <c r="AA67" s="23">
        <v>0.2</v>
      </c>
      <c r="AB67">
        <v>20</v>
      </c>
      <c r="AD67">
        <f t="shared" ref="AD67:AD70" si="37">AB67*AA67</f>
        <v>4</v>
      </c>
      <c r="AG67">
        <v>0.24862357357463793</v>
      </c>
      <c r="AH67" s="13">
        <v>257</v>
      </c>
      <c r="AI67">
        <f t="shared" ref="AI67:AI74" si="38">AH67*AG67</f>
        <v>63.896258408681952</v>
      </c>
      <c r="AJ67" s="21"/>
      <c r="AK67" s="21"/>
      <c r="AL67" s="2"/>
      <c r="AN67" s="2"/>
    </row>
    <row r="68" spans="1:40" ht="20.100000000000001" customHeight="1" x14ac:dyDescent="0.25">
      <c r="A68" s="38"/>
      <c r="B68" s="39"/>
      <c r="C68" s="52"/>
      <c r="D68" s="50"/>
      <c r="E68" s="51"/>
      <c r="F68" s="40"/>
      <c r="G68" s="29">
        <f t="shared" si="33"/>
        <v>0</v>
      </c>
      <c r="H68" s="40"/>
      <c r="I68" s="32">
        <f t="shared" si="34"/>
        <v>0</v>
      </c>
      <c r="J68" s="40"/>
      <c r="K68" s="44">
        <f t="shared" si="28"/>
        <v>0</v>
      </c>
      <c r="L68" s="44">
        <f t="shared" si="29"/>
        <v>0</v>
      </c>
      <c r="M68" s="22"/>
      <c r="N68" s="22" t="e">
        <f>J68*#REF!</f>
        <v>#REF!</v>
      </c>
      <c r="O68" s="22" t="e">
        <f t="shared" si="35"/>
        <v>#REF!</v>
      </c>
      <c r="P68" s="21" t="e">
        <f t="shared" si="36"/>
        <v>#REF!</v>
      </c>
      <c r="Q68" s="23" t="e">
        <f>J68*(I68-#REF!)</f>
        <v>#REF!</v>
      </c>
      <c r="R68" s="2" t="e">
        <f t="shared" si="30"/>
        <v>#REF!</v>
      </c>
      <c r="S68" s="2" t="e">
        <f>R68+#REF!</f>
        <v>#REF!</v>
      </c>
      <c r="T68" s="2" t="e">
        <f t="shared" si="31"/>
        <v>#REF!</v>
      </c>
      <c r="U68" s="21"/>
      <c r="V68" s="2" t="e">
        <f>I68-#REF!</f>
        <v>#REF!</v>
      </c>
      <c r="W68" t="e">
        <f t="shared" si="32"/>
        <v>#REF!</v>
      </c>
      <c r="X68" s="2"/>
      <c r="AA68" s="23">
        <v>0.3</v>
      </c>
      <c r="AB68">
        <v>30</v>
      </c>
      <c r="AD68">
        <f t="shared" si="37"/>
        <v>9</v>
      </c>
      <c r="AG68">
        <v>4.8303147170854488E-2</v>
      </c>
      <c r="AH68" s="13">
        <v>257</v>
      </c>
      <c r="AI68">
        <f t="shared" si="38"/>
        <v>12.413908822909603</v>
      </c>
      <c r="AJ68" s="21"/>
      <c r="AK68" s="21"/>
      <c r="AL68" s="2"/>
      <c r="AN68" s="2"/>
    </row>
    <row r="69" spans="1:40" ht="20.100000000000001" customHeight="1" x14ac:dyDescent="0.25">
      <c r="A69" s="38"/>
      <c r="B69" s="39"/>
      <c r="C69" s="52"/>
      <c r="D69" s="50"/>
      <c r="E69" s="51"/>
      <c r="F69" s="40"/>
      <c r="G69" s="29">
        <f t="shared" si="33"/>
        <v>0</v>
      </c>
      <c r="H69" s="40"/>
      <c r="I69" s="32">
        <f t="shared" si="34"/>
        <v>0</v>
      </c>
      <c r="J69" s="40"/>
      <c r="K69" s="44">
        <f t="shared" si="28"/>
        <v>0</v>
      </c>
      <c r="L69" s="44">
        <f t="shared" si="29"/>
        <v>0</v>
      </c>
      <c r="M69" s="22"/>
      <c r="N69" s="22" t="e">
        <f>J69*#REF!</f>
        <v>#REF!</v>
      </c>
      <c r="O69" s="22" t="e">
        <f t="shared" si="35"/>
        <v>#REF!</v>
      </c>
      <c r="P69" s="21" t="e">
        <f t="shared" si="36"/>
        <v>#REF!</v>
      </c>
      <c r="Q69" s="23" t="e">
        <f>J69*(I69-#REF!)</f>
        <v>#REF!</v>
      </c>
      <c r="R69" s="2" t="e">
        <f t="shared" si="30"/>
        <v>#REF!</v>
      </c>
      <c r="S69" s="2" t="e">
        <f>R69+#REF!</f>
        <v>#REF!</v>
      </c>
      <c r="T69" s="2" t="e">
        <f t="shared" si="31"/>
        <v>#REF!</v>
      </c>
      <c r="U69" s="21"/>
      <c r="V69" s="2" t="e">
        <f>I69-#REF!</f>
        <v>#REF!</v>
      </c>
      <c r="W69" t="e">
        <f t="shared" si="32"/>
        <v>#REF!</v>
      </c>
      <c r="X69" s="2"/>
      <c r="AA69" s="23">
        <v>0.4</v>
      </c>
      <c r="AB69">
        <v>40</v>
      </c>
      <c r="AD69">
        <f t="shared" si="37"/>
        <v>16</v>
      </c>
      <c r="AG69">
        <v>5.0075838000422368E-2</v>
      </c>
      <c r="AH69" s="13">
        <v>152</v>
      </c>
      <c r="AI69">
        <f t="shared" si="38"/>
        <v>7.6115273760641999</v>
      </c>
      <c r="AJ69" s="21"/>
      <c r="AK69" s="21"/>
      <c r="AL69" s="2"/>
      <c r="AN69" s="2"/>
    </row>
    <row r="70" spans="1:40" ht="20.100000000000001" customHeight="1" x14ac:dyDescent="0.25">
      <c r="A70" s="38"/>
      <c r="B70" s="39"/>
      <c r="C70" s="52"/>
      <c r="D70" s="50"/>
      <c r="E70" s="51"/>
      <c r="F70" s="40"/>
      <c r="G70" s="29">
        <f t="shared" si="33"/>
        <v>0</v>
      </c>
      <c r="H70" s="40"/>
      <c r="I70" s="32">
        <f t="shared" si="34"/>
        <v>0</v>
      </c>
      <c r="J70" s="40"/>
      <c r="K70" s="44">
        <f t="shared" si="28"/>
        <v>0</v>
      </c>
      <c r="L70" s="44">
        <f t="shared" si="29"/>
        <v>0</v>
      </c>
      <c r="M70" s="22"/>
      <c r="N70" s="22" t="e">
        <f>J70*#REF!</f>
        <v>#REF!</v>
      </c>
      <c r="O70" s="22" t="e">
        <f t="shared" si="35"/>
        <v>#REF!</v>
      </c>
      <c r="P70" s="21" t="e">
        <f t="shared" si="36"/>
        <v>#REF!</v>
      </c>
      <c r="Q70" s="23" t="e">
        <f>J70*(I70-#REF!)</f>
        <v>#REF!</v>
      </c>
      <c r="R70" s="2" t="e">
        <f t="shared" si="30"/>
        <v>#REF!</v>
      </c>
      <c r="S70" s="2" t="e">
        <f>R70+#REF!</f>
        <v>#REF!</v>
      </c>
      <c r="T70" s="2" t="e">
        <f t="shared" si="31"/>
        <v>#REF!</v>
      </c>
      <c r="U70" s="21"/>
      <c r="V70" s="2" t="e">
        <f>I70-#REF!</f>
        <v>#REF!</v>
      </c>
      <c r="W70" t="e">
        <f t="shared" si="32"/>
        <v>#REF!</v>
      </c>
      <c r="X70" s="2"/>
      <c r="AA70" s="23">
        <v>0.5</v>
      </c>
      <c r="AB70">
        <v>50</v>
      </c>
      <c r="AD70">
        <f t="shared" si="37"/>
        <v>25</v>
      </c>
      <c r="AG70">
        <v>4.8836310673840089E-2</v>
      </c>
      <c r="AH70" s="13">
        <v>1368</v>
      </c>
      <c r="AI70">
        <f t="shared" si="38"/>
        <v>66.808073001813241</v>
      </c>
      <c r="AJ70" s="21"/>
      <c r="AK70" s="21"/>
      <c r="AL70" s="2"/>
      <c r="AN70" s="2"/>
    </row>
    <row r="71" spans="1:40" ht="20.100000000000001" customHeight="1" x14ac:dyDescent="0.25">
      <c r="A71" s="38"/>
      <c r="B71" s="39"/>
      <c r="C71" s="52"/>
      <c r="D71" s="50"/>
      <c r="E71" s="51"/>
      <c r="F71" s="40"/>
      <c r="G71" s="29">
        <f t="shared" si="33"/>
        <v>0</v>
      </c>
      <c r="H71" s="40"/>
      <c r="I71" s="32">
        <f t="shared" si="34"/>
        <v>0</v>
      </c>
      <c r="J71" s="40"/>
      <c r="K71" s="44">
        <f t="shared" si="28"/>
        <v>0</v>
      </c>
      <c r="L71" s="44">
        <f t="shared" si="29"/>
        <v>0</v>
      </c>
      <c r="M71" s="22"/>
      <c r="N71" s="22" t="e">
        <f>J71*#REF!</f>
        <v>#REF!</v>
      </c>
      <c r="O71" s="22" t="e">
        <f t="shared" si="35"/>
        <v>#REF!</v>
      </c>
      <c r="P71" s="21" t="e">
        <f t="shared" si="36"/>
        <v>#REF!</v>
      </c>
      <c r="Q71" s="23" t="e">
        <f>J71*(I71-#REF!)</f>
        <v>#REF!</v>
      </c>
      <c r="R71" s="2" t="e">
        <f t="shared" si="30"/>
        <v>#REF!</v>
      </c>
      <c r="S71" s="2" t="e">
        <f>R71+#REF!</f>
        <v>#REF!</v>
      </c>
      <c r="T71" s="2" t="e">
        <f t="shared" si="31"/>
        <v>#REF!</v>
      </c>
      <c r="U71" s="21"/>
      <c r="V71" s="2" t="e">
        <f>I71-#REF!</f>
        <v>#REF!</v>
      </c>
      <c r="W71" t="e">
        <f t="shared" si="32"/>
        <v>#REF!</v>
      </c>
      <c r="X71" s="2"/>
      <c r="AB71">
        <f>SUM(AB66:AB70)</f>
        <v>150</v>
      </c>
      <c r="AD71">
        <f>SUM(AD66:AD70)</f>
        <v>55</v>
      </c>
      <c r="AG71">
        <v>5.0106507582846072E-2</v>
      </c>
      <c r="AH71" s="13">
        <v>108</v>
      </c>
      <c r="AI71">
        <f t="shared" si="38"/>
        <v>5.4115028189473762</v>
      </c>
      <c r="AJ71" s="21"/>
      <c r="AK71" s="21"/>
      <c r="AL71" s="2"/>
      <c r="AN71" s="2"/>
    </row>
    <row r="72" spans="1:40" ht="20.100000000000001" customHeight="1" x14ac:dyDescent="0.25">
      <c r="A72" s="38"/>
      <c r="B72" s="39"/>
      <c r="C72" s="52"/>
      <c r="D72" s="50"/>
      <c r="E72" s="51"/>
      <c r="F72" s="40"/>
      <c r="G72" s="29">
        <f t="shared" si="33"/>
        <v>0</v>
      </c>
      <c r="H72" s="40"/>
      <c r="I72" s="32">
        <f t="shared" si="34"/>
        <v>0</v>
      </c>
      <c r="J72" s="40"/>
      <c r="K72" s="44">
        <f t="shared" si="28"/>
        <v>0</v>
      </c>
      <c r="L72" s="44">
        <f t="shared" si="29"/>
        <v>0</v>
      </c>
      <c r="M72" s="22"/>
      <c r="N72" s="22" t="e">
        <f>J72*#REF!</f>
        <v>#REF!</v>
      </c>
      <c r="O72" s="22" t="e">
        <f t="shared" si="35"/>
        <v>#REF!</v>
      </c>
      <c r="P72" s="21" t="e">
        <f t="shared" si="36"/>
        <v>#REF!</v>
      </c>
      <c r="Q72" s="23" t="e">
        <f>J72*(I72-#REF!)</f>
        <v>#REF!</v>
      </c>
      <c r="R72" s="2" t="e">
        <f t="shared" si="30"/>
        <v>#REF!</v>
      </c>
      <c r="S72" s="2" t="e">
        <f>R72+#REF!</f>
        <v>#REF!</v>
      </c>
      <c r="T72" s="2" t="e">
        <f t="shared" si="31"/>
        <v>#REF!</v>
      </c>
      <c r="U72" s="21"/>
      <c r="V72" s="2" t="e">
        <f>I72-#REF!</f>
        <v>#REF!</v>
      </c>
      <c r="W72" t="e">
        <f t="shared" si="32"/>
        <v>#REF!</v>
      </c>
      <c r="X72" s="2"/>
      <c r="AG72">
        <v>4.8303147170854488E-2</v>
      </c>
      <c r="AH72" s="13">
        <v>195.97</v>
      </c>
      <c r="AI72">
        <f t="shared" si="38"/>
        <v>9.4659677510723537</v>
      </c>
      <c r="AJ72" s="21"/>
      <c r="AK72" s="21"/>
      <c r="AL72" s="2"/>
      <c r="AN72" s="2"/>
    </row>
    <row r="73" spans="1:40" ht="20.100000000000001" customHeight="1" x14ac:dyDescent="0.25">
      <c r="A73" s="38"/>
      <c r="B73" s="39"/>
      <c r="C73" s="52"/>
      <c r="D73" s="50"/>
      <c r="E73" s="51"/>
      <c r="F73" s="40"/>
      <c r="G73" s="29">
        <f t="shared" si="33"/>
        <v>0</v>
      </c>
      <c r="H73" s="40"/>
      <c r="I73" s="32">
        <f t="shared" si="34"/>
        <v>0</v>
      </c>
      <c r="J73" s="40"/>
      <c r="K73" s="44">
        <f t="shared" si="28"/>
        <v>0</v>
      </c>
      <c r="L73" s="44">
        <f t="shared" si="29"/>
        <v>0</v>
      </c>
      <c r="M73" s="22"/>
      <c r="N73" s="22" t="e">
        <f>J73*#REF!</f>
        <v>#REF!</v>
      </c>
      <c r="O73" s="22" t="e">
        <f t="shared" si="35"/>
        <v>#REF!</v>
      </c>
      <c r="P73" s="21" t="e">
        <f t="shared" si="36"/>
        <v>#REF!</v>
      </c>
      <c r="Q73" s="23" t="e">
        <f>J73*(I73-#REF!)</f>
        <v>#REF!</v>
      </c>
      <c r="R73" s="2" t="e">
        <f t="shared" si="30"/>
        <v>#REF!</v>
      </c>
      <c r="S73" s="2" t="e">
        <f>R73+#REF!</f>
        <v>#REF!</v>
      </c>
      <c r="T73" s="2" t="e">
        <f t="shared" si="31"/>
        <v>#REF!</v>
      </c>
      <c r="U73" s="21"/>
      <c r="V73" s="2" t="e">
        <f>I73-#REF!</f>
        <v>#REF!</v>
      </c>
      <c r="W73" t="e">
        <f t="shared" si="32"/>
        <v>#REF!</v>
      </c>
      <c r="X73" s="2"/>
      <c r="AG73">
        <v>0.42709857007349095</v>
      </c>
      <c r="AH73" s="13">
        <v>200.63</v>
      </c>
      <c r="AI73">
        <f t="shared" si="38"/>
        <v>85.688786113844486</v>
      </c>
      <c r="AJ73" s="21"/>
      <c r="AK73" s="21"/>
      <c r="AL73" s="2"/>
      <c r="AN73" s="2"/>
    </row>
    <row r="74" spans="1:40" ht="20.100000000000001" customHeight="1" thickBot="1" x14ac:dyDescent="0.3">
      <c r="A74" s="38"/>
      <c r="B74" s="39"/>
      <c r="C74" s="52"/>
      <c r="D74" s="50"/>
      <c r="E74" s="51"/>
      <c r="F74" s="40"/>
      <c r="G74" s="29">
        <f t="shared" si="33"/>
        <v>0</v>
      </c>
      <c r="H74" s="40"/>
      <c r="I74" s="32">
        <f t="shared" si="34"/>
        <v>0</v>
      </c>
      <c r="J74" s="40"/>
      <c r="K74" s="44">
        <f t="shared" si="28"/>
        <v>0</v>
      </c>
      <c r="L74" s="44">
        <f t="shared" si="29"/>
        <v>0</v>
      </c>
      <c r="M74" s="22"/>
      <c r="N74" s="22" t="e">
        <f>J74*#REF!</f>
        <v>#REF!</v>
      </c>
      <c r="O74" s="22" t="e">
        <f t="shared" si="35"/>
        <v>#REF!</v>
      </c>
      <c r="P74" s="21" t="e">
        <f t="shared" si="36"/>
        <v>#REF!</v>
      </c>
      <c r="Q74" s="23" t="e">
        <f>J74*(I74-#REF!)</f>
        <v>#REF!</v>
      </c>
      <c r="R74" s="2" t="e">
        <f t="shared" si="30"/>
        <v>#REF!</v>
      </c>
      <c r="S74" s="2" t="e">
        <f>R74+#REF!</f>
        <v>#REF!</v>
      </c>
      <c r="T74" s="2" t="e">
        <f t="shared" si="31"/>
        <v>#REF!</v>
      </c>
      <c r="U74" s="21"/>
      <c r="V74" s="2" t="e">
        <f>I74-#REF!</f>
        <v>#REF!</v>
      </c>
      <c r="W74" t="e">
        <f t="shared" si="32"/>
        <v>#REF!</v>
      </c>
      <c r="X74" s="2"/>
      <c r="AG74">
        <v>0.27196888847809342</v>
      </c>
      <c r="AH74" s="13">
        <v>65.97</v>
      </c>
      <c r="AI74">
        <f t="shared" si="38"/>
        <v>17.941787572899823</v>
      </c>
      <c r="AJ74" s="21"/>
      <c r="AK74" s="21"/>
      <c r="AL74" s="2"/>
      <c r="AN74" s="2"/>
    </row>
    <row r="75" spans="1:40" ht="37.5" customHeight="1" thickBot="1" x14ac:dyDescent="0.3">
      <c r="A75" s="76" t="s">
        <v>87</v>
      </c>
      <c r="K75" s="54">
        <f>SUM(K66:K74)</f>
        <v>0</v>
      </c>
      <c r="L75" s="54">
        <f>SUM(L66:L74)</f>
        <v>0</v>
      </c>
      <c r="O75" s="21" t="e">
        <f>100%-(#REF!/#REF!)</f>
        <v>#REF!</v>
      </c>
      <c r="P75" s="21"/>
      <c r="R75" s="21" t="e">
        <f>#REF!/#REF!</f>
        <v>#REF!</v>
      </c>
      <c r="X75" s="21" t="e">
        <f>(#REF!/#REF!)</f>
        <v>#REF!</v>
      </c>
      <c r="AK75" s="21"/>
    </row>
    <row r="76" spans="1:40" ht="21" x14ac:dyDescent="0.35">
      <c r="A76" s="7"/>
    </row>
    <row r="78" spans="1:40" s="18" customFormat="1" ht="48" customHeight="1" thickBot="1" x14ac:dyDescent="0.4">
      <c r="A78" s="90" t="s">
        <v>57</v>
      </c>
      <c r="B78" s="90"/>
      <c r="C78" s="90"/>
      <c r="D78" s="90"/>
      <c r="E78" s="90"/>
      <c r="F78" s="90"/>
      <c r="G78" s="90"/>
      <c r="H78" s="90"/>
      <c r="I78" s="90"/>
      <c r="J78" s="90"/>
      <c r="K78" s="90"/>
      <c r="L78" s="90"/>
    </row>
    <row r="79" spans="1:40" ht="119.25" customHeight="1" x14ac:dyDescent="0.25">
      <c r="A79" s="64" t="s">
        <v>58</v>
      </c>
      <c r="B79" s="65" t="s">
        <v>67</v>
      </c>
      <c r="C79" s="65" t="s">
        <v>19</v>
      </c>
      <c r="D79" s="66" t="s">
        <v>4</v>
      </c>
    </row>
    <row r="80" spans="1:40" ht="15.75" x14ac:dyDescent="0.25">
      <c r="A80" s="67" t="s">
        <v>1</v>
      </c>
      <c r="B80" s="68" t="s">
        <v>1</v>
      </c>
      <c r="C80" s="68" t="s">
        <v>1</v>
      </c>
      <c r="D80" s="69" t="s">
        <v>1</v>
      </c>
    </row>
    <row r="81" spans="1:12" ht="32.25" thickBot="1" x14ac:dyDescent="0.3">
      <c r="A81" s="67" t="s">
        <v>61</v>
      </c>
      <c r="B81" s="68" t="s">
        <v>68</v>
      </c>
      <c r="C81" s="68" t="s">
        <v>69</v>
      </c>
      <c r="D81" s="70" t="s">
        <v>70</v>
      </c>
    </row>
    <row r="82" spans="1:12" s="18" customFormat="1" ht="33.75" customHeight="1" thickBot="1" x14ac:dyDescent="0.4">
      <c r="A82" s="56">
        <f>+$K$45</f>
        <v>0</v>
      </c>
      <c r="B82" s="57">
        <f>+$K$60</f>
        <v>0</v>
      </c>
      <c r="C82" s="57">
        <f>+$K$75</f>
        <v>0</v>
      </c>
      <c r="D82" s="33">
        <f>+$A$82+$B$82+$C$82</f>
        <v>0</v>
      </c>
    </row>
    <row r="83" spans="1:12" ht="15.75" x14ac:dyDescent="0.25">
      <c r="A83" s="14"/>
      <c r="B83" s="14"/>
      <c r="C83" s="15"/>
      <c r="D83" s="16"/>
      <c r="E83" s="1"/>
      <c r="F83" s="1"/>
      <c r="H83" s="1"/>
      <c r="I83" s="1"/>
    </row>
    <row r="84" spans="1:12" s="18" customFormat="1" ht="48" customHeight="1" thickBot="1" x14ac:dyDescent="0.4">
      <c r="A84" s="90" t="s">
        <v>33</v>
      </c>
      <c r="B84" s="90"/>
      <c r="C84" s="90"/>
      <c r="D84" s="90"/>
      <c r="E84" s="90"/>
      <c r="F84" s="90"/>
      <c r="G84" s="90"/>
      <c r="H84" s="90"/>
      <c r="I84" s="90"/>
      <c r="J84" s="90"/>
      <c r="K84" s="90"/>
      <c r="L84" s="90"/>
    </row>
    <row r="85" spans="1:12" ht="63" x14ac:dyDescent="0.25">
      <c r="A85" s="58" t="s">
        <v>71</v>
      </c>
      <c r="B85" s="59" t="s">
        <v>72</v>
      </c>
      <c r="C85" s="59" t="s">
        <v>73</v>
      </c>
      <c r="D85" s="60" t="s">
        <v>89</v>
      </c>
      <c r="I85" s="1"/>
      <c r="K85" s="1"/>
    </row>
    <row r="86" spans="1:12" ht="15.75" x14ac:dyDescent="0.25">
      <c r="A86" s="61" t="s">
        <v>1</v>
      </c>
      <c r="B86" s="34" t="s">
        <v>1</v>
      </c>
      <c r="C86" s="34" t="s">
        <v>1</v>
      </c>
      <c r="D86" s="62" t="s">
        <v>1</v>
      </c>
    </row>
    <row r="87" spans="1:12" ht="30.75" customHeight="1" thickBot="1" x14ac:dyDescent="0.3">
      <c r="A87" s="61" t="s">
        <v>62</v>
      </c>
      <c r="B87" s="34" t="s">
        <v>74</v>
      </c>
      <c r="C87" s="34" t="s">
        <v>75</v>
      </c>
      <c r="D87" s="63" t="s">
        <v>70</v>
      </c>
    </row>
    <row r="88" spans="1:12" ht="37.5" customHeight="1" thickBot="1" x14ac:dyDescent="0.3">
      <c r="A88" s="56">
        <f>+$L$45</f>
        <v>0</v>
      </c>
      <c r="B88" s="57">
        <f>+$L$60</f>
        <v>0</v>
      </c>
      <c r="C88" s="57">
        <f>+$L$75</f>
        <v>0</v>
      </c>
      <c r="D88" s="33">
        <f>+$A$88+$B$88+$C$88</f>
        <v>0</v>
      </c>
    </row>
    <row r="91" spans="1:12" ht="23.25" x14ac:dyDescent="0.35">
      <c r="F91" s="1"/>
      <c r="G91" s="25" t="s">
        <v>25</v>
      </c>
      <c r="H91" s="1"/>
    </row>
    <row r="92" spans="1:12" x14ac:dyDescent="0.25">
      <c r="F92" s="78" t="s">
        <v>26</v>
      </c>
      <c r="G92" s="78"/>
      <c r="H92" s="78"/>
    </row>
    <row r="93" spans="1:12" s="5" customFormat="1" ht="52.5" customHeight="1" x14ac:dyDescent="0.25">
      <c r="A93" s="19"/>
      <c r="B93" s="9"/>
      <c r="C93" s="9"/>
      <c r="D93" s="9"/>
      <c r="E93" s="9"/>
      <c r="F93" s="78"/>
      <c r="G93" s="78"/>
      <c r="H93" s="78"/>
      <c r="K93" s="9"/>
      <c r="L93" s="9"/>
    </row>
    <row r="95" spans="1:12" ht="23.25" x14ac:dyDescent="0.35">
      <c r="A95" s="88" t="s">
        <v>20</v>
      </c>
      <c r="B95" s="88"/>
      <c r="C95" s="88"/>
      <c r="D95" s="88"/>
      <c r="E95" s="88"/>
      <c r="F95" s="88"/>
      <c r="G95" s="88"/>
      <c r="H95" s="88"/>
      <c r="I95" s="88"/>
      <c r="J95" s="88"/>
      <c r="K95" s="88"/>
      <c r="L95" s="88"/>
    </row>
    <row r="96" spans="1:12" ht="28.5" x14ac:dyDescent="0.45">
      <c r="C96" s="17"/>
      <c r="D96" s="17"/>
      <c r="E96" s="17"/>
      <c r="F96" s="17"/>
      <c r="G96" s="17"/>
      <c r="H96" s="17"/>
      <c r="I96" s="17"/>
      <c r="J96" s="17"/>
      <c r="K96" s="17"/>
      <c r="L96" s="17"/>
    </row>
    <row r="97" spans="1:12" s="5" customFormat="1" ht="27" customHeight="1" x14ac:dyDescent="0.35">
      <c r="A97" s="12" t="s">
        <v>34</v>
      </c>
      <c r="C97" s="82">
        <f>+$B$7</f>
        <v>0</v>
      </c>
      <c r="D97" s="83"/>
      <c r="E97" s="3"/>
      <c r="F97" s="8"/>
      <c r="G97" s="8"/>
      <c r="H97" s="8"/>
      <c r="I97" s="8"/>
      <c r="J97" s="8"/>
      <c r="K97" s="8"/>
      <c r="L97" s="8"/>
    </row>
    <row r="98" spans="1:12" s="5" customFormat="1" ht="6" customHeight="1" x14ac:dyDescent="0.35">
      <c r="A98" s="8"/>
      <c r="C98" s="8"/>
      <c r="D98" s="8"/>
      <c r="E98" s="8"/>
      <c r="F98" s="8"/>
      <c r="G98" s="8"/>
      <c r="H98" s="8"/>
      <c r="I98" s="8"/>
      <c r="J98" s="8"/>
      <c r="K98" s="8"/>
      <c r="L98" s="8"/>
    </row>
    <row r="99" spans="1:12" s="5" customFormat="1" ht="27" customHeight="1" x14ac:dyDescent="0.35">
      <c r="A99" s="12" t="s">
        <v>35</v>
      </c>
      <c r="C99" s="82">
        <f>+$E$7</f>
        <v>0</v>
      </c>
      <c r="D99" s="83"/>
      <c r="E99" s="8"/>
      <c r="F99" s="8"/>
      <c r="G99" s="8"/>
      <c r="H99" s="8"/>
      <c r="I99" s="8"/>
      <c r="J99" s="8"/>
      <c r="K99" s="8"/>
      <c r="L99" s="8"/>
    </row>
    <row r="100" spans="1:12" s="5" customFormat="1" ht="6" customHeight="1" x14ac:dyDescent="0.35">
      <c r="A100" s="8"/>
      <c r="C100" s="8"/>
      <c r="D100" s="8"/>
      <c r="E100" s="8"/>
      <c r="F100" s="8"/>
      <c r="G100" s="8"/>
      <c r="H100" s="8"/>
      <c r="I100" s="8"/>
      <c r="J100" s="8"/>
      <c r="K100" s="8"/>
      <c r="L100" s="8"/>
    </row>
    <row r="101" spans="1:12" s="5" customFormat="1" ht="27" customHeight="1" x14ac:dyDescent="0.35">
      <c r="A101" s="12" t="s">
        <v>36</v>
      </c>
      <c r="C101" s="82">
        <f>+$B$9</f>
        <v>0</v>
      </c>
      <c r="D101" s="84"/>
      <c r="E101" s="84"/>
      <c r="F101" s="84"/>
      <c r="G101" s="84"/>
      <c r="H101" s="84"/>
      <c r="I101" s="84"/>
      <c r="J101" s="84"/>
      <c r="K101" s="84"/>
      <c r="L101" s="84"/>
    </row>
    <row r="102" spans="1:12" s="5" customFormat="1" ht="6.75" customHeight="1" x14ac:dyDescent="0.25">
      <c r="A102" s="4"/>
      <c r="B102" s="6"/>
      <c r="C102" s="6"/>
      <c r="D102" s="6"/>
      <c r="E102" s="6"/>
      <c r="F102" s="6"/>
      <c r="G102" s="6"/>
      <c r="H102" s="6"/>
      <c r="I102" s="6"/>
      <c r="J102" s="6"/>
      <c r="K102" s="6"/>
      <c r="L102" s="6"/>
    </row>
    <row r="103" spans="1:12" s="5" customFormat="1" ht="27" customHeight="1" x14ac:dyDescent="0.45">
      <c r="A103" s="26" t="s">
        <v>37</v>
      </c>
      <c r="C103" s="82">
        <f>+$B$11</f>
        <v>0</v>
      </c>
      <c r="D103" s="84"/>
      <c r="E103" s="84"/>
      <c r="F103" s="84"/>
      <c r="G103" s="83"/>
      <c r="H103" s="17"/>
      <c r="I103" s="17"/>
      <c r="J103" s="17"/>
      <c r="K103" s="17"/>
      <c r="L103" s="17"/>
    </row>
    <row r="104" spans="1:12" s="5" customFormat="1" ht="6" customHeight="1" x14ac:dyDescent="0.45">
      <c r="A104" s="26"/>
      <c r="B104" s="8"/>
      <c r="C104" s="8"/>
      <c r="D104" s="8"/>
      <c r="E104" s="8"/>
      <c r="F104" s="8"/>
      <c r="G104" s="8"/>
      <c r="H104" s="17"/>
      <c r="I104" s="17"/>
      <c r="J104" s="17"/>
      <c r="K104" s="17"/>
      <c r="L104" s="17"/>
    </row>
    <row r="105" spans="1:12" s="5" customFormat="1" ht="27" customHeight="1" x14ac:dyDescent="0.45">
      <c r="A105" s="26" t="s">
        <v>38</v>
      </c>
      <c r="C105" s="82">
        <f>+$B$13</f>
        <v>0</v>
      </c>
      <c r="D105" s="84"/>
      <c r="E105" s="84"/>
      <c r="F105" s="84"/>
      <c r="G105" s="83"/>
      <c r="H105" s="17"/>
      <c r="I105" s="17"/>
      <c r="J105" s="17"/>
      <c r="K105" s="17"/>
      <c r="L105" s="17"/>
    </row>
    <row r="106" spans="1:12" ht="28.5" x14ac:dyDescent="0.45">
      <c r="C106" s="17"/>
      <c r="D106" s="17"/>
      <c r="E106" s="17"/>
      <c r="F106" s="17"/>
      <c r="G106" s="17"/>
      <c r="H106" s="17"/>
      <c r="I106" s="17"/>
      <c r="J106" s="17"/>
      <c r="K106" s="17"/>
      <c r="L106" s="17"/>
    </row>
    <row r="107" spans="1:12" ht="33.75" x14ac:dyDescent="0.5">
      <c r="A107" s="81" t="s">
        <v>76</v>
      </c>
      <c r="B107" s="81"/>
      <c r="C107" s="81"/>
      <c r="D107" s="81"/>
      <c r="E107" s="81"/>
      <c r="F107" s="81"/>
      <c r="G107" s="81"/>
      <c r="H107" s="81"/>
      <c r="I107" s="81"/>
      <c r="J107" s="81"/>
      <c r="K107" s="81"/>
      <c r="L107" s="81"/>
    </row>
    <row r="108" spans="1:12" ht="39" customHeight="1" x14ac:dyDescent="0.25"/>
    <row r="109" spans="1:12" ht="32.25" customHeight="1" x14ac:dyDescent="0.25">
      <c r="A109" s="79" t="s">
        <v>77</v>
      </c>
      <c r="B109" s="79"/>
      <c r="C109" s="79"/>
      <c r="D109" s="79"/>
      <c r="E109" s="79"/>
      <c r="F109" s="79"/>
      <c r="G109" s="79"/>
      <c r="H109" s="79"/>
      <c r="I109" s="79"/>
      <c r="J109" s="79"/>
      <c r="K109" s="79"/>
      <c r="L109" s="79"/>
    </row>
    <row r="110" spans="1:12" s="5" customFormat="1" ht="41.25" customHeight="1" x14ac:dyDescent="0.35">
      <c r="A110" s="10"/>
      <c r="B110" s="8"/>
      <c r="F110" s="1"/>
      <c r="G110" s="25" t="s">
        <v>15</v>
      </c>
      <c r="H110" s="1"/>
      <c r="K110" s="8"/>
      <c r="L110" s="8"/>
    </row>
    <row r="111" spans="1:12" s="5" customFormat="1" ht="52.5" customHeight="1" x14ac:dyDescent="0.35">
      <c r="A111" s="19"/>
      <c r="B111" s="12"/>
      <c r="F111" s="78" t="s">
        <v>26</v>
      </c>
      <c r="G111" s="78"/>
      <c r="H111" s="78"/>
      <c r="K111" s="8"/>
      <c r="L111" s="8"/>
    </row>
    <row r="112" spans="1:12" ht="47.25" customHeight="1" x14ac:dyDescent="0.25">
      <c r="A112" s="80" t="s">
        <v>78</v>
      </c>
      <c r="B112" s="80"/>
      <c r="C112" s="80"/>
      <c r="D112" s="80"/>
      <c r="E112" s="80"/>
      <c r="F112" s="80"/>
      <c r="G112" s="80"/>
      <c r="H112" s="80"/>
      <c r="I112" s="80"/>
      <c r="J112" s="80"/>
      <c r="K112" s="80"/>
      <c r="L112" s="80"/>
    </row>
    <row r="113" spans="1:12" s="5" customFormat="1" ht="33.75" customHeight="1" x14ac:dyDescent="0.35">
      <c r="A113" s="10"/>
      <c r="B113" s="9"/>
      <c r="C113" s="9"/>
      <c r="D113" s="9"/>
      <c r="E113" s="9"/>
      <c r="F113" s="1"/>
      <c r="G113" s="25" t="s">
        <v>21</v>
      </c>
      <c r="H113" s="1"/>
      <c r="K113" s="9"/>
      <c r="L113" s="9"/>
    </row>
    <row r="114" spans="1:12" s="5" customFormat="1" ht="52.5" customHeight="1" x14ac:dyDescent="0.25">
      <c r="A114" s="19"/>
      <c r="B114" s="9"/>
      <c r="C114" s="9"/>
      <c r="D114" s="9"/>
      <c r="E114" s="9"/>
      <c r="F114" s="78" t="s">
        <v>26</v>
      </c>
      <c r="G114" s="78"/>
      <c r="H114" s="78"/>
      <c r="K114" s="9"/>
      <c r="L114" s="9"/>
    </row>
  </sheetData>
  <mergeCells count="44">
    <mergeCell ref="A1:L1"/>
    <mergeCell ref="C48:E48"/>
    <mergeCell ref="C50:E50"/>
    <mergeCell ref="C63:E63"/>
    <mergeCell ref="C65:E65"/>
    <mergeCell ref="A27:L27"/>
    <mergeCell ref="A28:L28"/>
    <mergeCell ref="A22:L22"/>
    <mergeCell ref="B15:C15"/>
    <mergeCell ref="E15:F15"/>
    <mergeCell ref="B17:C17"/>
    <mergeCell ref="B19:C19"/>
    <mergeCell ref="E17:F17"/>
    <mergeCell ref="A2:L2"/>
    <mergeCell ref="A4:L4"/>
    <mergeCell ref="A3:L3"/>
    <mergeCell ref="A21:L21"/>
    <mergeCell ref="A78:L78"/>
    <mergeCell ref="K46:L46"/>
    <mergeCell ref="A84:L84"/>
    <mergeCell ref="A62:L62"/>
    <mergeCell ref="A30:L30"/>
    <mergeCell ref="A47:L47"/>
    <mergeCell ref="A46:J46"/>
    <mergeCell ref="A26:L26"/>
    <mergeCell ref="A23:D23"/>
    <mergeCell ref="A24:L24"/>
    <mergeCell ref="E7:F7"/>
    <mergeCell ref="B7:C7"/>
    <mergeCell ref="B11:C11"/>
    <mergeCell ref="B13:C13"/>
    <mergeCell ref="B9:L9"/>
    <mergeCell ref="F114:H114"/>
    <mergeCell ref="A109:L109"/>
    <mergeCell ref="A112:L112"/>
    <mergeCell ref="F92:H93"/>
    <mergeCell ref="F111:H111"/>
    <mergeCell ref="A107:L107"/>
    <mergeCell ref="C97:D97"/>
    <mergeCell ref="C99:D99"/>
    <mergeCell ref="C101:L101"/>
    <mergeCell ref="C103:G103"/>
    <mergeCell ref="C105:G105"/>
    <mergeCell ref="A95:L95"/>
  </mergeCells>
  <printOptions horizontalCentered="1"/>
  <pageMargins left="0.31496062992125984" right="0.31496062992125984" top="0.78740157480314965" bottom="0.74803149606299213" header="0.51181102362204722" footer="0.31496062992125984"/>
  <pageSetup paperSize="9" scale="53" fitToHeight="0" orientation="landscape" r:id="rId1"/>
  <headerFooter>
    <oddFooter>&amp;C&amp;P/&amp;N</oddFooter>
  </headerFooter>
  <rowBreaks count="5" manualBreakCount="5">
    <brk id="28" max="11" man="1"/>
    <brk id="46" max="11" man="1"/>
    <brk id="61" max="11" man="1"/>
    <brk id="76" max="11" man="1"/>
    <brk id="93" max="1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mod.D_prezzi</vt:lpstr>
      <vt:lpstr>mod.D_prezzi!Area_stampa</vt:lpstr>
      <vt:lpstr>mod.D_prezzi!Titoli_stampa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Bordoni</dc:creator>
  <cp:lastModifiedBy>Chiara Bordoni</cp:lastModifiedBy>
  <cp:lastPrinted>2024-01-24T15:06:54Z</cp:lastPrinted>
  <dcterms:created xsi:type="dcterms:W3CDTF">2020-08-07T09:24:55Z</dcterms:created>
  <dcterms:modified xsi:type="dcterms:W3CDTF">2024-02-14T14:29:34Z</dcterms:modified>
</cp:coreProperties>
</file>